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НЕПЛАНОВЫЕ\45 Ремонт асфальтового покрытия автодороги\ГОТОВО\"/>
    </mc:Choice>
  </mc:AlternateContent>
  <bookViews>
    <workbookView xWindow="0" yWindow="0" windowWidth="28800" windowHeight="11700" tabRatio="612" firstSheet="2" activeTab="2"/>
  </bookViews>
  <sheets>
    <sheet name="Мои данные" sheetId="8" state="hidden" r:id="rId1"/>
    <sheet name="17-01-20" sheetId="10" r:id="rId2"/>
    <sheet name=" " sheetId="11" r:id="rId3"/>
    <sheet name="17-03-20" sheetId="12" state="hidden" r:id="rId4"/>
    <sheet name="1" sheetId="9" state="hidden" r:id="rId5"/>
  </sheets>
  <definedNames>
    <definedName name="_xlnm.Print_Titles" localSheetId="2">' '!$15:$15</definedName>
    <definedName name="_xlnm.Print_Titles" localSheetId="3">'17-03-20'!$20:$20</definedName>
    <definedName name="_xlnm.Print_Area" localSheetId="2">' '!$A$1:$L$58</definedName>
    <definedName name="_xlnm.Print_Area" localSheetId="4">'1'!$A$1:$L$39</definedName>
    <definedName name="_xlnm.Print_Area" localSheetId="1">'17-01-20'!$A$1:$L$51</definedName>
    <definedName name="_xlnm.Print_Area" localSheetId="3">'17-03-20'!$A$1:$L$40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D33" i="10" l="1"/>
  <c r="D32" i="10"/>
  <c r="K35" i="10"/>
  <c r="D31" i="10"/>
  <c r="D30" i="10"/>
  <c r="D29" i="10"/>
  <c r="D28" i="10"/>
  <c r="K27" i="10"/>
  <c r="K26" i="10"/>
  <c r="D25" i="10"/>
  <c r="K24" i="10"/>
  <c r="K23" i="10"/>
  <c r="D22" i="10"/>
  <c r="D21" i="10"/>
  <c r="D20" i="10"/>
  <c r="D23" i="9" l="1"/>
  <c r="K23" i="9" s="1"/>
  <c r="K22" i="9"/>
  <c r="K20" i="9"/>
  <c r="D19" i="9"/>
  <c r="D16" i="9"/>
  <c r="D17" i="9" s="1"/>
  <c r="K27" i="9" l="1"/>
  <c r="D26" i="9"/>
  <c r="K26" i="9" s="1"/>
  <c r="D25" i="9"/>
  <c r="D24" i="9"/>
  <c r="K24" i="9" s="1"/>
  <c r="K19" i="9"/>
  <c r="D18" i="9" l="1"/>
  <c r="K18" i="9" s="1"/>
  <c r="K17" i="8" l="1"/>
  <c r="K16" i="8" l="1"/>
</calcChain>
</file>

<file path=xl/sharedStrings.xml><?xml version="1.0" encoding="utf-8"?>
<sst xmlns="http://schemas.openxmlformats.org/spreadsheetml/2006/main" count="538" uniqueCount="235">
  <si>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</si>
  <si>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</si>
  <si>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</si>
  <si>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</si>
  <si>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</si>
  <si>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</si>
  <si>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</si>
  <si>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</si>
  <si>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</si>
  <si>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</si>
  <si>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</si>
  <si>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</si>
  <si>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</si>
  <si>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</si>
  <si>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</si>
  <si>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</si>
  <si>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</si>
  <si>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</si>
  <si>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</si>
  <si>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</si>
  <si>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</si>
  <si>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</si>
  <si>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</si>
  <si>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</si>
  <si>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</si>
  <si>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</si>
  <si>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</si>
  <si>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</si>
  <si>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</si>
  <si>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</si>
  <si>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</si>
  <si>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</si>
  <si>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</si>
  <si>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</si>
  <si>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</si>
  <si>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</si>
  <si>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</si>
  <si>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</si>
  <si>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</si>
  <si>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</si>
  <si>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</si>
  <si>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</si>
  <si>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</si>
  <si>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</si>
  <si>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</si>
  <si>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</si>
  <si>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</si>
  <si>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</si>
  <si>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</si>
  <si>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</si>
  <si>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</si>
  <si>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</si>
  <si>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</si>
  <si>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</si>
  <si>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</si>
  <si>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</si>
  <si>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 xml:space="preserve"> ПАО "Иркутскэнерго" ТЭЦ-11</t>
  </si>
  <si>
    <t>Необходимость выполнения работ подтверждаю:</t>
  </si>
  <si>
    <t>м2</t>
  </si>
  <si>
    <t>м3</t>
  </si>
  <si>
    <t>100 м2</t>
  </si>
  <si>
    <t>1 т груза</t>
  </si>
  <si>
    <t>И.В. Больших</t>
  </si>
  <si>
    <t>Начальник ЭТС                          Шелковников Н.Л.</t>
  </si>
  <si>
    <t>"____"________________2019г.</t>
  </si>
  <si>
    <t>_______________  Сорокин С.М.</t>
  </si>
  <si>
    <t>И.о. технического директора филиала</t>
  </si>
  <si>
    <t>Дефектная ведомость (ведомость объемов работ) №</t>
  </si>
  <si>
    <t>Щебень фракции 20/40 мм</t>
  </si>
  <si>
    <t>Бетон М200</t>
  </si>
  <si>
    <t>на Ремонт переезда на ОРУ-110кВ (через лоток КП-ОРУ-ЗРУ-35кВ)</t>
  </si>
  <si>
    <t>Инв.№ 00010451</t>
  </si>
  <si>
    <t>100 м3</t>
  </si>
  <si>
    <t>Уплотнение грунта: щебнем, t=150 мм.</t>
  </si>
  <si>
    <t>100 м3 бетона и железобетона в деле</t>
  </si>
  <si>
    <t>Проволока светлая диаметром 1,1 мм</t>
  </si>
  <si>
    <t>S=</t>
  </si>
  <si>
    <t>Арматура №16</t>
  </si>
  <si>
    <t>Сталь листовая 8мм Ст.3</t>
  </si>
  <si>
    <t>100 м3 сборных железобетонных плит</t>
  </si>
  <si>
    <t>Ж/б плита 3000х1500х200мм</t>
  </si>
  <si>
    <t>Заказчик</t>
  </si>
  <si>
    <t>Погрузочные работы при автомобильных перевозках: в ручную (грунт)</t>
  </si>
  <si>
    <t>Разработка грунта вручную (выемка)</t>
  </si>
  <si>
    <t>1м3=</t>
  </si>
  <si>
    <t>Устройство железобетонных фундаментов общего назначения</t>
  </si>
  <si>
    <t>Гидроизоляция боковая обмазочная битумная в 1 слой по бетону</t>
  </si>
  <si>
    <t>Мастика битумная</t>
  </si>
  <si>
    <t>кг/м2</t>
  </si>
  <si>
    <t>Устройство забутовки, щебеночной, tср=450 мм.</t>
  </si>
  <si>
    <t xml:space="preserve">Монтаж прямоугольных железобетонных плит </t>
  </si>
  <si>
    <t>Устройство железобетонных оснований, t=150</t>
  </si>
  <si>
    <t>Начальник ЦОР ТЭЦ-11</t>
  </si>
  <si>
    <t>В.М. Климков</t>
  </si>
  <si>
    <t xml:space="preserve">ДЕМОНТАЖ  прямоугольных железобетонных плит. </t>
  </si>
  <si>
    <t xml:space="preserve"> шт</t>
  </si>
  <si>
    <t>повторное использование</t>
  </si>
  <si>
    <t>Разработка грунта вручную в траншеях глубиной до 2 м без креплений с откосами, группа грунтов: 2</t>
  </si>
  <si>
    <t>Уплотнение грунта: щебнем. t=150 мм.</t>
  </si>
  <si>
    <t>Щебень из природного камня для строительных работ , фракция 20-40 мм</t>
  </si>
  <si>
    <t>Горячекатаная арматурная сталь периодического профиля класса А-III, диаметром  20 мм (2,466 кг/м)</t>
  </si>
  <si>
    <t>Проволока стальная низкоуглеродистая разного назначения оцинкованная диаметром 1,2 мм  (количество узлов, 1 узел=0,3 м проволоки, 8,8781 кг/1000 м)</t>
  </si>
  <si>
    <t>Устройство перекрытий безбалочных толщиной: более 200 мм на высоте от опорной площади до 6 м</t>
  </si>
  <si>
    <t xml:space="preserve"> м3</t>
  </si>
  <si>
    <t>Гидроизоляция боковая обмазочная битумная в 2 слоя по выровненной поверхности бутовой кладки, кирпичу, бетону</t>
  </si>
  <si>
    <t>Устройство подстилающих и выравнивающих слоев оснований: из щебня</t>
  </si>
  <si>
    <t>Щебень шлаковый для дорожного строительства, фракция 10-20 мм, марка 1000</t>
  </si>
  <si>
    <t>Устройство дорожных насыпей бульдозерами с перемещением грунта до 20 м, группа грунтов: 2</t>
  </si>
  <si>
    <t>Устройство цементобетонных однослойных покрытий механизированным способом с разгрузкой бетона со смежной полосы покрытия без применения мостика, толщина слоя: 20 см</t>
  </si>
  <si>
    <t xml:space="preserve"> м2</t>
  </si>
  <si>
    <t>Устройство швов расширения</t>
  </si>
  <si>
    <t>Устройство укрепительных полос из щебня шириной 0,5 и 0,75 м, толщиной 10 см (t=150 мм.)</t>
  </si>
  <si>
    <t>Щебень из природного камня для строительных работ марка: 1000, фракция 5(3)-10 мм</t>
  </si>
  <si>
    <t>Щебень из природного камня для строительных работ марка: 1000, фракция 10-20 мм</t>
  </si>
  <si>
    <t>Щебень из природного камня для строительных работ марка: 1000, фракция 40-70 мм</t>
  </si>
  <si>
    <t>Устройство бетонных фундаментов общего назначения объемом: до 5 м3</t>
  </si>
  <si>
    <t>Монтаж прямоугольных железобетонных плит</t>
  </si>
  <si>
    <t>шт</t>
  </si>
  <si>
    <t>СОГЛАСОВАНО:</t>
  </si>
  <si>
    <t xml:space="preserve"> ЗТД(р) ТЭЦ-11</t>
  </si>
  <si>
    <t>Служба ЗиС подтверждает необходимость выполнения данных видов работ</t>
  </si>
  <si>
    <t xml:space="preserve">Начальник ЦОР </t>
  </si>
  <si>
    <t>Ведущий инженер СЗиС______________</t>
  </si>
  <si>
    <t>И.Н. Пылаев</t>
  </si>
  <si>
    <t>Инженер по ОЭРЗС</t>
  </si>
  <si>
    <t>И.В. Белобородова</t>
  </si>
  <si>
    <r>
      <t>0,5508</t>
    </r>
    <r>
      <rPr>
        <i/>
        <sz val="10"/>
        <rFont val="Arial"/>
        <family val="2"/>
        <charset val="204"/>
      </rPr>
      <t xml:space="preserve">
</t>
    </r>
  </si>
  <si>
    <r>
      <t>1,882</t>
    </r>
    <r>
      <rPr>
        <i/>
        <sz val="10"/>
        <rFont val="Arial"/>
        <family val="2"/>
        <charset val="204"/>
      </rPr>
      <t xml:space="preserve">
</t>
    </r>
  </si>
  <si>
    <r>
      <t>2,055</t>
    </r>
    <r>
      <rPr>
        <i/>
        <sz val="10"/>
        <rFont val="Arial"/>
        <family val="2"/>
        <charset val="204"/>
      </rPr>
      <t xml:space="preserve">
</t>
    </r>
  </si>
  <si>
    <r>
      <t>8,28</t>
    </r>
    <r>
      <rPr>
        <i/>
        <sz val="10"/>
        <rFont val="Arial"/>
        <family val="2"/>
        <charset val="204"/>
      </rPr>
      <t xml:space="preserve">
</t>
    </r>
  </si>
  <si>
    <t>Потребность в основных материалах и зап. частях (согласно сметным нормам, кроме ниже указанных:)</t>
  </si>
  <si>
    <t>Ж/б плита 3000х1500х200мм Б/У</t>
  </si>
  <si>
    <t xml:space="preserve">Начальник ЭЦ </t>
  </si>
  <si>
    <t>Инженер по ремонту</t>
  </si>
  <si>
    <t xml:space="preserve">Мастер ЭЦ </t>
  </si>
  <si>
    <t>М.С. Пресняков</t>
  </si>
  <si>
    <t>Ремонт переезда на ОРУ-110кВ (через лоток КП-ОРУ-ЗРУ-35кВ)</t>
  </si>
  <si>
    <t>ДЕФЕКТНАЯ ВЕДОМОСТЬ № 17-02/20</t>
  </si>
  <si>
    <t>Бетон тяжелый, класс В22,5 (М300)</t>
  </si>
  <si>
    <t xml:space="preserve"> УТВЕРЖДАЮ:</t>
  </si>
  <si>
    <t>Генеральный директор ООО "Подземстрой 1"</t>
  </si>
  <si>
    <t>Заместитель директора филиала - технический директор ТЭЦ-11</t>
  </si>
  <si>
    <t>___________________ З.Р. Гиниятуллин</t>
  </si>
  <si>
    <t>______________________А.С. Гусев</t>
  </si>
  <si>
    <t>"___" _________________ 2020 г.</t>
  </si>
  <si>
    <t>"___"_______________2020  г.</t>
  </si>
  <si>
    <t>Приложение № 1 к договору № 2 от "___" ________________2020г.</t>
  </si>
  <si>
    <t xml:space="preserve"> срок выполнения:  июль-август2020г.</t>
  </si>
  <si>
    <t>Условия производства работ:</t>
  </si>
  <si>
    <t xml:space="preserve">                                     Вредность</t>
  </si>
  <si>
    <t>К=1,022</t>
  </si>
  <si>
    <t>Инженер по ремонту 2 кат.</t>
  </si>
  <si>
    <t>подрядчик</t>
  </si>
  <si>
    <t>м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</si>
  <si>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</si>
  <si>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Перевозка грузов автомобилями-самосвалами грузоподъемностью 10 т работающих вне карьера на расстояние: I класс груза до 4 км</t>
  </si>
  <si>
    <t>Смеси асфальтобетонные дорожные мелкозернистые щебеночные типа Б марки 1</t>
  </si>
  <si>
    <t>Битумы нефтяные дорожные марки БНД-60/90, БНД 90/130</t>
  </si>
  <si>
    <t>Ремонт асфальтобетонного покрытия дорог однослойного толщиной: 50 мм площадью ремонта до 25 м2</t>
  </si>
  <si>
    <t>Ремонт асфальтобетонного покрытия дорог однослойного толщиной: 50 мм площадью ремонта до 5 м2</t>
  </si>
  <si>
    <t>Ямочный ремонт</t>
  </si>
  <si>
    <t xml:space="preserve"> Раздел 1. Ремонт асфальтобетонного покрытия автомобильных дорог</t>
  </si>
  <si>
    <t>Поставка</t>
  </si>
  <si>
    <t>Ед.</t>
  </si>
  <si>
    <t>Использование</t>
  </si>
  <si>
    <t>Наимен-ние</t>
  </si>
  <si>
    <t>Наименование  работ</t>
  </si>
  <si>
    <t>№</t>
  </si>
  <si>
    <t>Материалы из отсевов дробления осадочных горных пород для строительных работ I класса, фракция до 10 мм, марка 800</t>
  </si>
  <si>
    <t>Устройство укрепительных полос из щебня шириной 0,5 и 0,75 м, толщиной 10 см (t=180 мм.)</t>
  </si>
  <si>
    <t>Песок природный для строительных: работ средний</t>
  </si>
  <si>
    <t>При уходе за цементобетонным основанием или покрытием засыпкой песком и поливкой водой добавлять к нормам с 27-06-002-01 по 27-06-002-16</t>
  </si>
  <si>
    <r>
      <t>88,32</t>
    </r>
    <r>
      <rPr>
        <i/>
        <sz val="10"/>
        <rFont val="Times New Roman"/>
        <family val="1"/>
        <charset val="204"/>
      </rPr>
      <t xml:space="preserve">
</t>
    </r>
  </si>
  <si>
    <t>Бетон тяжелый для дорожных и аэродромных покрытий и оснований, класс В15 (М200)</t>
  </si>
  <si>
    <t>Устройство цементобетонных однослойных покрытий механизированным способом с разгрузкой бетона со смежной полосы покрытия без применения мостика, толщина слоя: 18 см</t>
  </si>
  <si>
    <t>0,001</t>
  </si>
  <si>
    <t>Проволока стальная низкоуглеродистая вязальная 1,2 мм. (количество узлов, 1 узел=0,3 м проволоки, 8,8781 кг/1000 м)</t>
  </si>
  <si>
    <t>4846</t>
  </si>
  <si>
    <t>Арматура стеклопластиковая АСП ф10 мм. (арматурная сетка яч 200*200) (0,126 кг/м)</t>
  </si>
  <si>
    <t>Укладка металлической сетки в цементобетонное дорожное покрытие</t>
  </si>
  <si>
    <t>Исправление профиля оснований щебеночных: без добавления нового материала</t>
  </si>
  <si>
    <t>172,8</t>
  </si>
  <si>
    <t>Перевозка грузов автомобилями-самосвалами грузоподъемностью 10 т работающих вне карьера на расстояние: I класс груза до 25 км (Полигон ТБО Тайтурка)</t>
  </si>
  <si>
    <t>Разборка покрытий и оснований: цементно-бетонных</t>
  </si>
  <si>
    <t xml:space="preserve"> Раздел 1. Ремонт железобетонного покрытия автомобильных дорог</t>
  </si>
  <si>
    <t xml:space="preserve"> срок выполнения:  июль-сентябрь 2020г.</t>
  </si>
  <si>
    <t>Инв. № 00010457</t>
  </si>
  <si>
    <t>Объект :  Внутpиплощадочные автодороги цементно бетонные. ЦОР</t>
  </si>
  <si>
    <t>Ремонт железобетонного покрытия автомобильных дорог</t>
  </si>
  <si>
    <t>ДЕФЕКТНАЯ ВЕДОМОСТЬ № 17-03/20</t>
  </si>
  <si>
    <t>ДЕФЕКТНАЯ ВЕДОМОСТЬ № ДОП 15</t>
  </si>
  <si>
    <t xml:space="preserve"> </t>
  </si>
  <si>
    <t>______________________Е.Н. Миронов</t>
  </si>
  <si>
    <t>"___"_______________2021  г.</t>
  </si>
  <si>
    <t>Инженер по ремонту ЦОР</t>
  </si>
  <si>
    <t>Н.Ю. Матвиенко</t>
  </si>
  <si>
    <t xml:space="preserve"> Раздел 2. Ремонт железобетонного покрытия автомобильных дорог</t>
  </si>
  <si>
    <t>мусор</t>
  </si>
  <si>
    <t xml:space="preserve"> Перевозка грузов автомобилями-самосвалами грузоподъемностью 10 т работающих вне карьера на расстояние: I класс груза до 4 км</t>
  </si>
  <si>
    <t>м.п.</t>
  </si>
  <si>
    <t>И.о. начальник ХЦ</t>
  </si>
  <si>
    <t>Т.Ф. Павлова</t>
  </si>
  <si>
    <t xml:space="preserve">Выполнение работ по ремонту асфальтобетонного покрытия автомобильных дорог и устройства пешеходной дорожки филиала ТЭЦ-11 г. Усолье-Сибирское </t>
  </si>
  <si>
    <t>Объект :  Внутриплощадочные автодороги.</t>
  </si>
  <si>
    <t xml:space="preserve"> Санация трещин в асфальтобетонном покрытии битумно-герметизирующей мастикой с применением комплекта машин для разделки трещин и плавильно-заливочной машины.</t>
  </si>
  <si>
    <t xml:space="preserve"> Мастика битумно-герметизирующая</t>
  </si>
  <si>
    <t xml:space="preserve"> Порошок минеральный для асфальтобетонных смесей активированный</t>
  </si>
  <si>
    <t>Раздел 3.  Устройство пешеходной дорожки площадью 107,8 м2</t>
  </si>
  <si>
    <t>Щебень М 800, фракция 10-20 мм, группа 2</t>
  </si>
  <si>
    <t xml:space="preserve"> Щебень М 800, фракция 10-20 мм, группа 2</t>
  </si>
  <si>
    <t xml:space="preserve"> Укладка геосетки в асфальтобетонное дорожное покрытие</t>
  </si>
  <si>
    <t xml:space="preserve"> Геосетка стеклянная дорожная, марка: "РГК ГЛ 10/10" (закрытая ячейка)</t>
  </si>
  <si>
    <t xml:space="preserve"> Устройство цементобетонных покрытий однослойных средствами малой механизации, толщина слоя 15 см</t>
  </si>
  <si>
    <t xml:space="preserve"> Смеси бетонные тяжелого бетона (БСТ) для дорожных и аэродромных покрытий и оснований, крупность заполнителя более 40 мм, класс В15 (М200)</t>
  </si>
  <si>
    <t xml:space="preserve"> Устройство выравнивающего слоя из асфальтобетонной смеси: вручную</t>
  </si>
  <si>
    <t xml:space="preserve"> Смеси асфальтобетонные тип Бх марка II</t>
  </si>
  <si>
    <t xml:space="preserve"> Разработка грунта вручную в траншеях глубиной до 2 м без креплений с откосами, группа грунтов: 2</t>
  </si>
  <si>
    <t xml:space="preserve"> Песок из отсевов дробления II класс, М 1000, крупный, круглые сита</t>
  </si>
  <si>
    <t xml:space="preserve">Щебень  </t>
  </si>
  <si>
    <t>Раздел 3.   Погрузо-разгрузочные работы</t>
  </si>
  <si>
    <t>Планировка площадей: механизированным способом, группа грунтов 2</t>
  </si>
  <si>
    <t xml:space="preserve"> Разработка грунта с погрузкой на автомобили-самосвалы экскаваторами с ковшом вместимостью: 0,25 м3, группа грунтов 2. (Разработка выемок экскаватором с погрузкой грунта в самосвал (107,8*0,5))</t>
  </si>
  <si>
    <t xml:space="preserve"> Разборка бортовых камней: на щебеночном основании (дорожный бортовой камень)</t>
  </si>
  <si>
    <t xml:space="preserve"> Установка бортовых камней бетонных: при других видах покрытий (тротуарный бортовой камень)</t>
  </si>
  <si>
    <t xml:space="preserve"> Бордюр тротуарный БР 100.20.8 серый (поребрик)</t>
  </si>
  <si>
    <t xml:space="preserve"> Смеси бетонные тяжелого бетона (БСТ), класс В15 (М200)</t>
  </si>
  <si>
    <t xml:space="preserve"> Установка бортовых камней бетонных: при других видах покрытий (дорожный бортовой камень)</t>
  </si>
  <si>
    <t xml:space="preserve"> Бордюр тротуарный БР 100.20.8 серый</t>
  </si>
  <si>
    <t xml:space="preserve"> Устройство подстилающих и выравнивающих слоев оснований: из песчано-гравийной смеси, дресвы</t>
  </si>
  <si>
    <t xml:space="preserve"> Смесь песчано-гравийная природная</t>
  </si>
  <si>
    <t>Устройство асфальтобетонных покрытий дорожек и тротуаров однослойных из литой мелкозернистой асфальтобетонной смеси толщиной 3 см (толщина =5см)</t>
  </si>
  <si>
    <t>Смеси асфальтобетонные тип Бх марка II</t>
  </si>
  <si>
    <t xml:space="preserve"> Устройство укрепительных полос из щебня шириной 0,5 и 0,75 м, толщиной слоя  18 см  </t>
  </si>
  <si>
    <t xml:space="preserve"> срок выполнения:  2021г.</t>
  </si>
  <si>
    <t>Инв. № ИЭ00010242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</si>
</sst>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theme="0"/>
      <name val="Times New Roman"/>
      <family val="1"/>
      <charset val="204"/>
    </font>
    <font>
      <sz val="10"/>
      <name val="Arial Cyr"/>
      <family val="2"/>
      <charset val="204"/>
    </font>
    <font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Arial Cyr"/>
      <family val="2"/>
      <charset val="204"/>
    </font>
    <font>
      <i/>
      <sz val="8"/>
      <name val="Arial Cyr"/>
      <charset val="204"/>
    </font>
    <font>
      <sz val="11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Baltic"/>
      <family val="2"/>
      <charset val="186"/>
    </font>
    <font>
      <b/>
      <sz val="12"/>
      <name val="Arial Baltic"/>
      <family val="2"/>
      <charset val="186"/>
    </font>
    <font>
      <sz val="10"/>
      <name val="Arial Baltic"/>
      <family val="2"/>
      <charset val="186"/>
    </font>
    <font>
      <b/>
      <sz val="12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8C"/>
      </left>
      <right style="thin">
        <color rgb="FF00008C"/>
      </right>
      <top style="thin">
        <color rgb="FF00008C"/>
      </top>
      <bottom style="thin">
        <color rgb="FF00008C"/>
      </bottom>
      <diagonal/>
    </border>
    <border>
      <left/>
      <right/>
      <top style="thin">
        <color indexed="64"/>
      </top>
      <bottom/>
      <diagonal/>
    </border>
  </borders>
  <cellStyleXfs count="36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3" fillId="0" borderId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3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30" fillId="0" borderId="0" applyNumberForma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3" fillId="0" borderId="0"/>
  </cellStyleXfs>
  <cellXfs count="422">
    <xf numFmtId="0" fontId="0" fillId="0" borderId="0" xfId="0"/>
    <xf numFmtId="0" fontId="8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0" fontId="11" fillId="0" borderId="0" xfId="0" applyFont="1" applyBorder="1" applyAlignment="1">
      <alignment horizontal="left" vertical="center"/>
    </xf>
    <xf numFmtId="0" fontId="10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12" fillId="0" borderId="0" xfId="25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4" fillId="0" borderId="0" xfId="0" applyFont="1" applyBorder="1" applyAlignment="1"/>
    <xf numFmtId="0" fontId="14" fillId="0" borderId="3" xfId="0" applyFont="1" applyBorder="1" applyAlignment="1"/>
    <xf numFmtId="0" fontId="13" fillId="0" borderId="7" xfId="13" applyFont="1" applyBorder="1">
      <alignment horizontal="center" wrapText="1"/>
    </xf>
    <xf numFmtId="0" fontId="13" fillId="0" borderId="1" xfId="13" applyFont="1">
      <alignment horizontal="center" wrapText="1"/>
    </xf>
    <xf numFmtId="0" fontId="15" fillId="0" borderId="0" xfId="0" applyFont="1"/>
    <xf numFmtId="0" fontId="16" fillId="0" borderId="1" xfId="3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3" fillId="0" borderId="7" xfId="13" applyFont="1" applyFill="1" applyBorder="1">
      <alignment horizontal="center" wrapText="1"/>
    </xf>
    <xf numFmtId="0" fontId="0" fillId="0" borderId="0" xfId="0" applyFill="1"/>
    <xf numFmtId="0" fontId="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4" fillId="0" borderId="0" xfId="0" applyFont="1" applyFill="1"/>
    <xf numFmtId="0" fontId="14" fillId="0" borderId="0" xfId="0" applyFont="1" applyFill="1" applyBorder="1"/>
    <xf numFmtId="0" fontId="14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3" applyFont="1" applyBorder="1" applyAlignment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3" applyFont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Border="1" applyAlignment="1">
      <alignment vertical="center" wrapText="1"/>
    </xf>
    <xf numFmtId="0" fontId="14" fillId="0" borderId="1" xfId="3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/>
    </xf>
    <xf numFmtId="2" fontId="1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0" fontId="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right" vertical="top"/>
    </xf>
    <xf numFmtId="0" fontId="19" fillId="0" borderId="0" xfId="0" applyFont="1" applyBorder="1" applyAlignment="1">
      <alignment horizontal="left"/>
    </xf>
    <xf numFmtId="0" fontId="16" fillId="0" borderId="0" xfId="0" applyFont="1"/>
    <xf numFmtId="0" fontId="21" fillId="0" borderId="0" xfId="25" applyFont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8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quotePrefix="1" applyFont="1"/>
    <xf numFmtId="0" fontId="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13" fillId="0" borderId="0" xfId="25" applyFont="1" applyAlignment="1">
      <alignment horizontal="center" vertical="center"/>
    </xf>
    <xf numFmtId="0" fontId="14" fillId="0" borderId="0" xfId="25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3" applyFont="1" applyBorder="1" applyAlignment="1">
      <alignment horizontal="right" vertical="top" wrapText="1"/>
    </xf>
    <xf numFmtId="0" fontId="14" fillId="0" borderId="0" xfId="0" applyFont="1" applyFill="1"/>
    <xf numFmtId="0" fontId="14" fillId="0" borderId="0" xfId="0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0" fontId="13" fillId="0" borderId="0" xfId="0" applyNumberFormat="1" applyFont="1" applyAlignment="1">
      <alignment vertical="center" wrapText="1"/>
    </xf>
    <xf numFmtId="0" fontId="25" fillId="0" borderId="0" xfId="0" applyNumberFormat="1" applyFont="1" applyAlignment="1">
      <alignment horizontal="center" vertical="center" wrapText="1"/>
    </xf>
    <xf numFmtId="0" fontId="14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left" vertical="center" wrapText="1"/>
    </xf>
    <xf numFmtId="0" fontId="14" fillId="0" borderId="0" xfId="0" applyNumberFormat="1" applyFont="1" applyFill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164" fontId="14" fillId="0" borderId="0" xfId="0" applyNumberFormat="1" applyFont="1"/>
    <xf numFmtId="0" fontId="14" fillId="0" borderId="0" xfId="0" applyNumberFormat="1" applyFont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0" fontId="14" fillId="0" borderId="0" xfId="0" quotePrefix="1" applyFont="1"/>
    <xf numFmtId="0" fontId="14" fillId="0" borderId="1" xfId="0" applyFont="1" applyFill="1" applyBorder="1" applyAlignment="1">
      <alignment horizontal="center" vertical="top" wrapText="1"/>
    </xf>
    <xf numFmtId="0" fontId="13" fillId="0" borderId="0" xfId="0" applyFont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0" fontId="27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>
      <alignment wrapText="1"/>
    </xf>
    <xf numFmtId="0" fontId="14" fillId="0" borderId="0" xfId="0" applyFont="1" applyAlignment="1"/>
    <xf numFmtId="0" fontId="14" fillId="0" borderId="1" xfId="0" applyFont="1" applyFill="1" applyBorder="1" applyAlignment="1">
      <alignment horizontal="center" vertical="center" wrapText="1"/>
    </xf>
    <xf numFmtId="0" fontId="13" fillId="0" borderId="1" xfId="13" applyFont="1" applyBorder="1">
      <alignment horizontal="center" wrapText="1"/>
    </xf>
    <xf numFmtId="0" fontId="13" fillId="0" borderId="1" xfId="13" applyFont="1" applyFill="1" applyBorder="1">
      <alignment horizontal="center" wrapText="1"/>
    </xf>
    <xf numFmtId="0" fontId="14" fillId="0" borderId="0" xfId="0" applyNumberFormat="1" applyFont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14" fillId="0" borderId="0" xfId="26" applyFont="1" applyAlignment="1">
      <alignment horizontal="right"/>
    </xf>
    <xf numFmtId="0" fontId="29" fillId="0" borderId="0" xfId="26" applyFont="1" applyAlignment="1">
      <alignment horizontal="left" vertical="top"/>
    </xf>
    <xf numFmtId="0" fontId="14" fillId="0" borderId="0" xfId="26" applyFont="1" applyAlignment="1">
      <alignment horizontal="left"/>
    </xf>
    <xf numFmtId="0" fontId="14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 vertical="center" wrapText="1"/>
    </xf>
    <xf numFmtId="0" fontId="25" fillId="0" borderId="0" xfId="0" applyFont="1"/>
    <xf numFmtId="0" fontId="14" fillId="0" borderId="1" xfId="3" applyFont="1" applyFill="1" applyBorder="1" applyAlignment="1">
      <alignment horizontal="center" vertical="center"/>
    </xf>
    <xf numFmtId="0" fontId="30" fillId="0" borderId="0" xfId="31"/>
    <xf numFmtId="0" fontId="14" fillId="0" borderId="3" xfId="0" applyFont="1" applyBorder="1" applyAlignment="1">
      <alignment vertical="top" wrapText="1"/>
    </xf>
    <xf numFmtId="0" fontId="14" fillId="0" borderId="1" xfId="13" applyFont="1" applyBorder="1" applyAlignment="1">
      <alignment horizontal="center" vertical="center" wrapText="1"/>
    </xf>
    <xf numFmtId="0" fontId="14" fillId="0" borderId="1" xfId="13" applyFont="1" applyFill="1" applyBorder="1" applyAlignment="1">
      <alignment horizontal="center" vertical="center" wrapText="1"/>
    </xf>
    <xf numFmtId="0" fontId="14" fillId="2" borderId="1" xfId="32" applyFont="1" applyFill="1" applyBorder="1" applyAlignment="1">
      <alignment horizontal="left" vertical="center" wrapText="1"/>
    </xf>
    <xf numFmtId="0" fontId="14" fillId="0" borderId="1" xfId="13" applyFont="1" applyBorder="1" applyAlignment="1">
      <alignment horizontal="left" vertical="center" wrapText="1"/>
    </xf>
    <xf numFmtId="0" fontId="14" fillId="2" borderId="7" xfId="32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7" xfId="32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4" fillId="0" borderId="1" xfId="3" applyFont="1" applyFill="1" applyBorder="1" applyAlignment="1">
      <alignment horizontal="left" vertical="center" wrapText="1"/>
    </xf>
    <xf numFmtId="0" fontId="14" fillId="2" borderId="7" xfId="13" applyFont="1" applyFill="1" applyBorder="1" applyAlignment="1">
      <alignment horizontal="center" vertical="center" wrapText="1"/>
    </xf>
    <xf numFmtId="0" fontId="14" fillId="2" borderId="1" xfId="13" applyFont="1" applyFill="1" applyBorder="1" applyAlignment="1">
      <alignment horizontal="center" vertical="center" wrapText="1"/>
    </xf>
    <xf numFmtId="0" fontId="14" fillId="2" borderId="7" xfId="32" applyFont="1" applyFill="1" applyBorder="1" applyAlignment="1">
      <alignment horizontal="left" vertical="center" wrapText="1"/>
    </xf>
    <xf numFmtId="0" fontId="14" fillId="2" borderId="7" xfId="13" applyFont="1" applyFill="1" applyBorder="1" applyAlignment="1">
      <alignment horizontal="center" vertical="center" wrapText="1"/>
    </xf>
    <xf numFmtId="0" fontId="14" fillId="2" borderId="2" xfId="13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top" wrapText="1"/>
    </xf>
    <xf numFmtId="0" fontId="14" fillId="2" borderId="1" xfId="32" applyFont="1" applyFill="1" applyBorder="1" applyAlignment="1">
      <alignment vertical="center" wrapText="1"/>
    </xf>
    <xf numFmtId="0" fontId="14" fillId="2" borderId="1" xfId="32" applyFont="1" applyFill="1" applyBorder="1" applyAlignment="1">
      <alignment horizontal="center" vertical="center" wrapText="1"/>
    </xf>
    <xf numFmtId="0" fontId="14" fillId="3" borderId="7" xfId="13" applyFont="1" applyFill="1" applyBorder="1" applyAlignment="1">
      <alignment horizontal="center" vertical="center" wrapText="1"/>
    </xf>
    <xf numFmtId="0" fontId="14" fillId="3" borderId="2" xfId="13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0" borderId="7" xfId="0" applyNumberFormat="1" applyFont="1" applyFill="1" applyBorder="1" applyAlignment="1">
      <alignment horizontal="left" vertical="top" wrapText="1"/>
    </xf>
    <xf numFmtId="0" fontId="14" fillId="2" borderId="7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3" borderId="1" xfId="13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34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NumberFormat="1" applyFont="1" applyFill="1" applyAlignment="1">
      <alignment horizontal="right" vertical="top"/>
    </xf>
    <xf numFmtId="0" fontId="4" fillId="0" borderId="0" xfId="34" applyFont="1" applyFill="1" applyBorder="1" applyAlignment="1">
      <alignment horizontal="left" vertical="top"/>
    </xf>
    <xf numFmtId="0" fontId="4" fillId="0" borderId="0" xfId="34" applyFont="1" applyFill="1" applyBorder="1"/>
    <xf numFmtId="0" fontId="4" fillId="0" borderId="0" xfId="0" applyNumberFormat="1" applyFont="1" applyFill="1" applyAlignment="1">
      <alignment horizontal="left"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/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13" applyFont="1" applyFill="1" applyBorder="1" applyAlignment="1">
      <alignment horizontal="center" vertical="center" wrapText="1"/>
    </xf>
    <xf numFmtId="0" fontId="21" fillId="2" borderId="1" xfId="13" applyFont="1" applyFill="1" applyBorder="1">
      <alignment horizontal="center" wrapText="1"/>
    </xf>
    <xf numFmtId="0" fontId="21" fillId="0" borderId="1" xfId="13" applyFont="1" applyBorder="1">
      <alignment horizontal="center" wrapText="1"/>
    </xf>
    <xf numFmtId="0" fontId="21" fillId="0" borderId="1" xfId="13" applyFont="1" applyFill="1" applyBorder="1">
      <alignment horizontal="center" wrapText="1"/>
    </xf>
    <xf numFmtId="0" fontId="21" fillId="0" borderId="0" xfId="0" applyFont="1"/>
    <xf numFmtId="0" fontId="30" fillId="0" borderId="0" xfId="31" applyFont="1"/>
    <xf numFmtId="0" fontId="4" fillId="2" borderId="1" xfId="32" applyFont="1" applyFill="1" applyBorder="1" applyAlignment="1">
      <alignment horizontal="left" vertical="center" wrapText="1"/>
    </xf>
    <xf numFmtId="0" fontId="12" fillId="0" borderId="1" xfId="0" quotePrefix="1" applyFont="1" applyBorder="1" applyAlignment="1">
      <alignment horizontal="right" vertical="top" wrapText="1"/>
    </xf>
    <xf numFmtId="0" fontId="35" fillId="0" borderId="1" xfId="0" quotePrefix="1" applyFont="1" applyBorder="1" applyAlignment="1">
      <alignment horizontal="right" vertical="top" wrapText="1"/>
    </xf>
    <xf numFmtId="0" fontId="4" fillId="2" borderId="0" xfId="3" applyFont="1" applyFill="1" applyBorder="1" applyAlignment="1">
      <alignment horizontal="right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33" fillId="2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13" applyFont="1" applyFill="1" applyBorder="1" applyAlignment="1">
      <alignment horizontal="center" vertical="top" wrapText="1"/>
    </xf>
    <xf numFmtId="0" fontId="4" fillId="2" borderId="1" xfId="32" applyFont="1" applyFill="1" applyBorder="1" applyAlignment="1">
      <alignment horizontal="left" vertical="top" wrapText="1"/>
    </xf>
    <xf numFmtId="0" fontId="21" fillId="0" borderId="1" xfId="13" applyFont="1" applyBorder="1" applyAlignment="1">
      <alignment horizontal="center" vertical="center" wrapText="1"/>
    </xf>
    <xf numFmtId="0" fontId="21" fillId="0" borderId="1" xfId="1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top" wrapText="1"/>
    </xf>
    <xf numFmtId="0" fontId="21" fillId="0" borderId="1" xfId="13" applyFont="1" applyBorder="1" applyAlignment="1">
      <alignment horizontal="center" vertical="top" wrapText="1"/>
    </xf>
    <xf numFmtId="0" fontId="21" fillId="0" borderId="1" xfId="13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horizontal="center" vertical="top"/>
    </xf>
    <xf numFmtId="0" fontId="4" fillId="0" borderId="1" xfId="1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top" wrapText="1"/>
    </xf>
    <xf numFmtId="0" fontId="4" fillId="2" borderId="1" xfId="32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3" fillId="0" borderId="0" xfId="34" applyFont="1" applyFill="1" applyAlignment="1">
      <alignment horizontal="left" vertical="top"/>
    </xf>
    <xf numFmtId="0" fontId="14" fillId="0" borderId="0" xfId="34" applyFont="1" applyFill="1" applyAlignment="1">
      <alignment horizontal="left" vertical="top"/>
    </xf>
    <xf numFmtId="0" fontId="13" fillId="0" borderId="0" xfId="34" applyFont="1" applyFill="1" applyAlignment="1">
      <alignment horizontal="right" vertical="top"/>
    </xf>
    <xf numFmtId="0" fontId="37" fillId="0" borderId="0" xfId="34" applyFont="1" applyFill="1" applyAlignment="1">
      <alignment horizontal="left" vertical="top"/>
    </xf>
    <xf numFmtId="0" fontId="14" fillId="0" borderId="0" xfId="33" applyFont="1" applyFill="1" applyAlignment="1">
      <alignment horizontal="left"/>
    </xf>
    <xf numFmtId="0" fontId="14" fillId="0" borderId="0" xfId="0" applyFont="1" applyFill="1" applyAlignment="1"/>
    <xf numFmtId="0" fontId="14" fillId="0" borderId="0" xfId="34" applyFont="1" applyFill="1" applyAlignment="1">
      <alignment horizontal="left"/>
    </xf>
    <xf numFmtId="0" fontId="14" fillId="0" borderId="0" xfId="33" applyFont="1" applyFill="1" applyAlignment="1"/>
    <xf numFmtId="0" fontId="14" fillId="0" borderId="0" xfId="0" applyFont="1" applyBorder="1" applyAlignment="1">
      <alignment horizontal="right" vertical="top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38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33" applyFont="1" applyFill="1" applyAlignment="1">
      <alignment horizontal="right"/>
    </xf>
    <xf numFmtId="0" fontId="39" fillId="0" borderId="0" xfId="0" applyFont="1" applyAlignment="1">
      <alignment horizontal="right"/>
    </xf>
    <xf numFmtId="0" fontId="31" fillId="0" borderId="0" xfId="0" applyFont="1" applyFill="1" applyAlignment="1">
      <alignment horizontal="left" vertical="top"/>
    </xf>
    <xf numFmtId="0" fontId="41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/>
    </xf>
    <xf numFmtId="0" fontId="31" fillId="0" borderId="0" xfId="0" applyFont="1" applyFill="1" applyAlignment="1">
      <alignment horizontal="left"/>
    </xf>
    <xf numFmtId="0" fontId="0" fillId="0" borderId="0" xfId="0" applyFill="1" applyAlignment="1">
      <alignment horizontal="center" wrapText="1"/>
    </xf>
    <xf numFmtId="0" fontId="42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16" fillId="0" borderId="0" xfId="34" applyFont="1" applyFill="1" applyAlignment="1">
      <alignment horizontal="left" vertical="top"/>
    </xf>
    <xf numFmtId="0" fontId="16" fillId="0" borderId="0" xfId="0" applyFont="1" applyFill="1"/>
    <xf numFmtId="0" fontId="4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/>
    </xf>
    <xf numFmtId="0" fontId="4" fillId="0" borderId="1" xfId="0" applyFont="1" applyFill="1" applyBorder="1"/>
    <xf numFmtId="0" fontId="31" fillId="0" borderId="0" xfId="34" applyFont="1" applyFill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quotePrefix="1" applyFont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/>
    </xf>
    <xf numFmtId="0" fontId="39" fillId="0" borderId="0" xfId="0" applyFont="1" applyFill="1" applyBorder="1" applyAlignment="1">
      <alignment wrapText="1"/>
    </xf>
    <xf numFmtId="0" fontId="44" fillId="0" borderId="0" xfId="0" applyFont="1" applyFill="1" applyAlignment="1">
      <alignment horizontal="center" wrapText="1"/>
    </xf>
    <xf numFmtId="0" fontId="45" fillId="0" borderId="0" xfId="35" applyFont="1" applyFill="1" applyAlignment="1">
      <alignment horizontal="center" vertical="top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top"/>
    </xf>
    <xf numFmtId="0" fontId="47" fillId="0" borderId="0" xfId="0" applyFont="1" applyFill="1" applyAlignment="1">
      <alignment horizontal="left" vertical="top"/>
    </xf>
    <xf numFmtId="0" fontId="48" fillId="0" borderId="0" xfId="0" applyFont="1" applyFill="1" applyAlignment="1">
      <alignment horizontal="left" vertical="top" wrapText="1"/>
    </xf>
    <xf numFmtId="0" fontId="48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/>
    </xf>
    <xf numFmtId="0" fontId="50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wrapText="1"/>
    </xf>
    <xf numFmtId="0" fontId="51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 vertical="top"/>
    </xf>
    <xf numFmtId="0" fontId="29" fillId="0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31" fillId="0" borderId="0" xfId="0" applyNumberFormat="1" applyFont="1" applyFill="1" applyAlignment="1">
      <alignment horizontal="left" vertical="top"/>
    </xf>
    <xf numFmtId="0" fontId="31" fillId="0" borderId="0" xfId="34" applyFont="1" applyFill="1" applyBorder="1"/>
    <xf numFmtId="0" fontId="31" fillId="0" borderId="0" xfId="34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7" xfId="0" applyFont="1" applyBorder="1" applyAlignment="1">
      <alignment horizontal="center" vertical="top" wrapText="1"/>
    </xf>
    <xf numFmtId="0" fontId="4" fillId="0" borderId="7" xfId="0" quotePrefix="1" applyFont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quotePrefix="1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2" borderId="1" xfId="0" quotePrefix="1" applyFont="1" applyFill="1" applyBorder="1" applyAlignment="1">
      <alignment horizontal="right" vertical="top" wrapText="1"/>
    </xf>
    <xf numFmtId="0" fontId="4" fillId="2" borderId="7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3" fillId="0" borderId="0" xfId="22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7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6" fillId="0" borderId="7" xfId="3" applyFont="1" applyBorder="1" applyAlignment="1">
      <alignment horizontal="right" vertical="top"/>
    </xf>
    <xf numFmtId="0" fontId="16" fillId="0" borderId="8" xfId="3" applyFont="1" applyBorder="1" applyAlignment="1">
      <alignment horizontal="right" vertical="top"/>
    </xf>
    <xf numFmtId="0" fontId="16" fillId="0" borderId="2" xfId="3" applyFont="1" applyBorder="1" applyAlignment="1">
      <alignment horizontal="right" vertical="top"/>
    </xf>
    <xf numFmtId="0" fontId="16" fillId="0" borderId="7" xfId="3" applyFont="1" applyFill="1" applyBorder="1" applyAlignment="1">
      <alignment horizontal="left" vertical="top" wrapText="1"/>
    </xf>
    <xf numFmtId="0" fontId="16" fillId="0" borderId="8" xfId="3" applyFont="1" applyFill="1" applyBorder="1" applyAlignment="1">
      <alignment horizontal="left" vertical="top" wrapText="1"/>
    </xf>
    <xf numFmtId="0" fontId="16" fillId="0" borderId="2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16" fillId="0" borderId="7" xfId="3" applyFont="1" applyBorder="1" applyAlignment="1">
      <alignment horizontal="right" vertical="top" wrapText="1"/>
    </xf>
    <xf numFmtId="0" fontId="16" fillId="0" borderId="8" xfId="3" applyFont="1" applyBorder="1" applyAlignment="1">
      <alignment horizontal="right" vertical="top" wrapText="1"/>
    </xf>
    <xf numFmtId="0" fontId="16" fillId="0" borderId="2" xfId="3" applyFont="1" applyBorder="1" applyAlignment="1">
      <alignment horizontal="right" vertical="top" wrapText="1"/>
    </xf>
    <xf numFmtId="0" fontId="14" fillId="0" borderId="0" xfId="33" applyFont="1" applyFill="1" applyAlignment="1">
      <alignment horizontal="center"/>
    </xf>
    <xf numFmtId="0" fontId="39" fillId="0" borderId="3" xfId="0" applyFont="1" applyFill="1" applyBorder="1" applyAlignment="1">
      <alignment horizontal="left" wrapText="1"/>
    </xf>
    <xf numFmtId="0" fontId="4" fillId="2" borderId="1" xfId="13" applyFont="1" applyFill="1" applyBorder="1" applyAlignment="1">
      <alignment horizontal="center" vertical="top" wrapText="1"/>
    </xf>
    <xf numFmtId="0" fontId="4" fillId="2" borderId="1" xfId="32" applyFont="1" applyFill="1" applyBorder="1" applyAlignment="1">
      <alignment horizontal="left" vertical="top" wrapText="1"/>
    </xf>
    <xf numFmtId="0" fontId="31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1" fillId="0" borderId="0" xfId="0" applyFont="1" applyFill="1" applyAlignment="1">
      <alignment wrapText="1"/>
    </xf>
    <xf numFmtId="0" fontId="40" fillId="0" borderId="0" xfId="0" applyFont="1" applyFill="1" applyAlignment="1">
      <alignment wrapText="1"/>
    </xf>
    <xf numFmtId="0" fontId="31" fillId="0" borderId="0" xfId="0" applyFont="1" applyFill="1" applyAlignment="1"/>
    <xf numFmtId="0" fontId="36" fillId="0" borderId="0" xfId="22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 readingOrder="1"/>
    </xf>
    <xf numFmtId="0" fontId="2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quotePrefix="1" applyFont="1" applyBorder="1" applyAlignment="1">
      <alignment horizontal="right" vertical="top" wrapText="1"/>
    </xf>
    <xf numFmtId="0" fontId="4" fillId="0" borderId="2" xfId="0" quotePrefix="1" applyFont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2" borderId="7" xfId="0" quotePrefix="1" applyFont="1" applyFill="1" applyBorder="1" applyAlignment="1">
      <alignment horizontal="right" vertical="top" wrapText="1"/>
    </xf>
    <xf numFmtId="0" fontId="4" fillId="2" borderId="2" xfId="0" quotePrefix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5" fillId="0" borderId="0" xfId="35" applyFont="1" applyFill="1" applyAlignment="1">
      <alignment horizontal="center" vertical="top" wrapText="1"/>
    </xf>
    <xf numFmtId="0" fontId="44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left" vertical="top"/>
    </xf>
    <xf numFmtId="0" fontId="39" fillId="4" borderId="3" xfId="0" applyFont="1" applyFill="1" applyBorder="1" applyAlignment="1">
      <alignment horizontal="left" wrapText="1"/>
    </xf>
    <xf numFmtId="0" fontId="49" fillId="0" borderId="0" xfId="34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4" fillId="0" borderId="7" xfId="0" applyFont="1" applyFill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0" fontId="21" fillId="2" borderId="5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7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4" fillId="3" borderId="7" xfId="13" applyFont="1" applyFill="1" applyBorder="1" applyAlignment="1">
      <alignment horizontal="center" vertical="center" wrapText="1"/>
    </xf>
    <xf numFmtId="0" fontId="14" fillId="3" borderId="8" xfId="13" applyFont="1" applyFill="1" applyBorder="1" applyAlignment="1">
      <alignment horizontal="center" vertical="center" wrapText="1"/>
    </xf>
    <xf numFmtId="0" fontId="14" fillId="3" borderId="2" xfId="13" applyFont="1" applyFill="1" applyBorder="1" applyAlignment="1">
      <alignment horizontal="center" vertical="center" wrapText="1"/>
    </xf>
    <xf numFmtId="0" fontId="14" fillId="5" borderId="7" xfId="32" applyFont="1" applyFill="1" applyBorder="1" applyAlignment="1">
      <alignment horizontal="left" vertical="center" wrapText="1"/>
    </xf>
    <xf numFmtId="0" fontId="14" fillId="5" borderId="2" xfId="32" applyFont="1" applyFill="1" applyBorder="1" applyAlignment="1">
      <alignment horizontal="left" vertical="center" wrapText="1"/>
    </xf>
    <xf numFmtId="0" fontId="14" fillId="2" borderId="7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7" xfId="13" applyFont="1" applyFill="1" applyBorder="1" applyAlignment="1">
      <alignment horizontal="center" vertical="center" wrapText="1"/>
    </xf>
    <xf numFmtId="0" fontId="14" fillId="2" borderId="2" xfId="13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 wrapText="1"/>
    </xf>
    <xf numFmtId="0" fontId="26" fillId="0" borderId="0" xfId="22" applyFont="1" applyBorder="1" applyAlignment="1">
      <alignment horizontal="center"/>
    </xf>
    <xf numFmtId="0" fontId="14" fillId="2" borderId="7" xfId="32" applyFont="1" applyFill="1" applyBorder="1" applyAlignment="1">
      <alignment horizontal="left" vertical="center" wrapText="1"/>
    </xf>
    <xf numFmtId="0" fontId="14" fillId="2" borderId="8" xfId="32" applyFont="1" applyFill="1" applyBorder="1" applyAlignment="1">
      <alignment horizontal="left" vertical="center" wrapText="1"/>
    </xf>
    <xf numFmtId="0" fontId="14" fillId="2" borderId="2" xfId="32" applyFont="1" applyFill="1" applyBorder="1" applyAlignment="1">
      <alignment horizontal="left" vertical="center" wrapText="1"/>
    </xf>
    <xf numFmtId="0" fontId="14" fillId="2" borderId="8" xfId="13" applyFont="1" applyFill="1" applyBorder="1" applyAlignment="1">
      <alignment horizontal="center" vertical="center" wrapText="1"/>
    </xf>
  </cellXfs>
  <cellStyles count="36">
    <cellStyle name="Акт" xfId="1"/>
    <cellStyle name="АктМТСН" xfId="2"/>
    <cellStyle name="ВедРесурсов" xfId="3"/>
    <cellStyle name="ВедРесурсовАкт" xfId="4"/>
    <cellStyle name="Гиперссылка" xfId="31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32"/>
    <cellStyle name="Обычный 3" xfId="29"/>
    <cellStyle name="Обычный 4" xfId="30"/>
    <cellStyle name="Обычный 7" xfId="27"/>
    <cellStyle name="Обычный 8" xfId="28"/>
    <cellStyle name="Обычный_Образец" xfId="25"/>
    <cellStyle name="Обычный_смета ТЭЦ10 2004г" xfId="35"/>
    <cellStyle name="Обычный_Сметы деф 2006 ВСЭР  к а№7" xfId="34"/>
    <cellStyle name="Обычный_ТЭЦ11 ХЦ тендер" xfId="33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SheetLayoutView="100" workbookViewId="0">
      <selection activeCell="B12" sqref="B12:B13"/>
    </sheetView>
  </sheetViews>
  <sheetFormatPr defaultRowHeight="12.75" x14ac:dyDescent="0.2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 x14ac:dyDescent="0.2">
      <c r="A1" s="55"/>
      <c r="B1" s="56"/>
      <c r="C1" s="57"/>
      <c r="D1" s="330"/>
      <c r="E1" s="330"/>
      <c r="F1" s="17"/>
      <c r="G1" s="17"/>
      <c r="H1" s="58"/>
      <c r="I1" s="324" t="s">
        <v>23</v>
      </c>
      <c r="J1" s="324"/>
      <c r="K1" s="324"/>
      <c r="L1" s="324"/>
    </row>
    <row r="2" spans="1:16" s="59" customFormat="1" ht="10.5" customHeight="1" x14ac:dyDescent="0.2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 x14ac:dyDescent="0.2">
      <c r="A3" s="55"/>
      <c r="B3" s="66"/>
      <c r="C3" s="57"/>
      <c r="D3" s="61"/>
      <c r="F3" s="67"/>
      <c r="G3" s="67"/>
      <c r="H3" s="67"/>
      <c r="I3" s="331" t="s">
        <v>47</v>
      </c>
      <c r="J3" s="331"/>
      <c r="K3" s="331"/>
      <c r="L3" s="331"/>
    </row>
    <row r="4" spans="1:16" s="59" customFormat="1" ht="7.5" customHeight="1" x14ac:dyDescent="0.2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 x14ac:dyDescent="0.2">
      <c r="A5" s="55"/>
      <c r="B5" s="71"/>
      <c r="C5" s="57"/>
      <c r="D5" s="61"/>
      <c r="E5" s="61"/>
      <c r="F5" s="17"/>
      <c r="G5" s="17"/>
      <c r="H5" s="58"/>
      <c r="I5" s="325" t="s">
        <v>48</v>
      </c>
      <c r="J5" s="325"/>
      <c r="K5" s="325"/>
      <c r="L5" s="325"/>
      <c r="P5" s="70"/>
    </row>
    <row r="6" spans="1:16" ht="15" x14ac:dyDescent="0.25">
      <c r="A6" s="72"/>
      <c r="B6" s="72"/>
      <c r="C6" s="72"/>
      <c r="D6" s="26"/>
      <c r="E6" s="26"/>
      <c r="F6" s="73"/>
      <c r="G6" s="74"/>
      <c r="H6" s="75"/>
      <c r="I6" s="326" t="s">
        <v>49</v>
      </c>
      <c r="J6" s="326"/>
      <c r="K6" s="326"/>
      <c r="L6" s="326"/>
      <c r="M6" s="1"/>
      <c r="N6" s="76"/>
      <c r="O6" s="1"/>
    </row>
    <row r="7" spans="1:16" ht="9" customHeight="1" x14ac:dyDescent="0.2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 x14ac:dyDescent="0.25">
      <c r="A8" s="339" t="s">
        <v>24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1"/>
      <c r="N8" s="1"/>
      <c r="O8" s="1"/>
    </row>
    <row r="9" spans="1:16" ht="15.75" x14ac:dyDescent="0.25">
      <c r="A9" s="1"/>
      <c r="B9" s="1"/>
      <c r="C9" s="79" t="s">
        <v>53</v>
      </c>
      <c r="D9" s="327" t="s">
        <v>55</v>
      </c>
      <c r="E9" s="327"/>
      <c r="F9" s="327"/>
      <c r="G9" s="327"/>
      <c r="H9" s="327"/>
      <c r="I9" s="327"/>
      <c r="J9" s="327"/>
      <c r="K9" s="1"/>
      <c r="L9" s="1"/>
      <c r="M9" s="1"/>
      <c r="N9" s="76"/>
      <c r="O9" s="1"/>
    </row>
    <row r="10" spans="1:16" x14ac:dyDescent="0.2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 x14ac:dyDescent="0.2">
      <c r="A12" s="338" t="s">
        <v>0</v>
      </c>
      <c r="B12" s="338" t="s">
        <v>1</v>
      </c>
      <c r="C12" s="338" t="s">
        <v>2</v>
      </c>
      <c r="D12" s="338"/>
      <c r="E12" s="341" t="s">
        <v>3</v>
      </c>
      <c r="F12" s="342"/>
      <c r="G12" s="342"/>
      <c r="H12" s="343"/>
      <c r="I12" s="338" t="s">
        <v>4</v>
      </c>
      <c r="J12" s="338"/>
      <c r="K12" s="338"/>
      <c r="L12" s="338"/>
      <c r="M12" s="1"/>
      <c r="N12" s="1"/>
      <c r="O12" s="1"/>
    </row>
    <row r="13" spans="1:16" ht="63" x14ac:dyDescent="0.2">
      <c r="A13" s="338"/>
      <c r="B13" s="338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 x14ac:dyDescent="0.2">
      <c r="A15" s="351">
        <v>1</v>
      </c>
      <c r="B15" s="332" t="s">
        <v>28</v>
      </c>
      <c r="C15" s="335" t="s">
        <v>10</v>
      </c>
      <c r="D15" s="335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 x14ac:dyDescent="0.2">
      <c r="A16" s="352"/>
      <c r="B16" s="333"/>
      <c r="C16" s="336"/>
      <c r="D16" s="336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 x14ac:dyDescent="0.2">
      <c r="A17" s="353"/>
      <c r="B17" s="334"/>
      <c r="C17" s="337"/>
      <c r="D17" s="337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 x14ac:dyDescent="0.2">
      <c r="A18" s="351">
        <v>2</v>
      </c>
      <c r="B18" s="332" t="s">
        <v>34</v>
      </c>
      <c r="C18" s="335" t="s">
        <v>35</v>
      </c>
      <c r="D18" s="335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 x14ac:dyDescent="0.2">
      <c r="A19" s="352"/>
      <c r="B19" s="333"/>
      <c r="C19" s="336"/>
      <c r="D19" s="336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 x14ac:dyDescent="0.2">
      <c r="A20" s="352"/>
      <c r="B20" s="333"/>
      <c r="C20" s="336"/>
      <c r="D20" s="336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 x14ac:dyDescent="0.2">
      <c r="A21" s="353"/>
      <c r="B21" s="334"/>
      <c r="C21" s="337"/>
      <c r="D21" s="337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 x14ac:dyDescent="0.2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 x14ac:dyDescent="0.2">
      <c r="A23" s="344">
        <v>4</v>
      </c>
      <c r="B23" s="347" t="s">
        <v>39</v>
      </c>
      <c r="C23" s="350" t="s">
        <v>40</v>
      </c>
      <c r="D23" s="350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 x14ac:dyDescent="0.2">
      <c r="A24" s="345"/>
      <c r="B24" s="348"/>
      <c r="C24" s="350"/>
      <c r="D24" s="350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 x14ac:dyDescent="0.2">
      <c r="A25" s="345"/>
      <c r="B25" s="348"/>
      <c r="C25" s="350"/>
      <c r="D25" s="350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 x14ac:dyDescent="0.2">
      <c r="A26" s="346"/>
      <c r="B26" s="349"/>
      <c r="C26" s="350"/>
      <c r="D26" s="350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 x14ac:dyDescent="0.2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 x14ac:dyDescent="0.2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 x14ac:dyDescent="0.2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 x14ac:dyDescent="0.2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 x14ac:dyDescent="0.25">
      <c r="A31" s="8"/>
      <c r="B31" s="6" t="s">
        <v>16</v>
      </c>
      <c r="E31" s="9" t="s">
        <v>17</v>
      </c>
    </row>
    <row r="32" spans="1:15" ht="14.25" customHeight="1" x14ac:dyDescent="0.25">
      <c r="B32" s="10"/>
    </row>
    <row r="33" spans="1:15" ht="15" customHeight="1" x14ac:dyDescent="0.25">
      <c r="A33" s="11"/>
      <c r="B33" s="25" t="s">
        <v>18</v>
      </c>
      <c r="C33" s="26"/>
      <c r="E33" s="329" t="s">
        <v>19</v>
      </c>
      <c r="F33" s="329"/>
      <c r="G33" s="329"/>
      <c r="H33" s="340"/>
      <c r="I33" s="340"/>
      <c r="J33" s="27" t="s">
        <v>20</v>
      </c>
      <c r="K33" s="39"/>
      <c r="L33" s="12"/>
    </row>
    <row r="34" spans="1:15" ht="15" customHeight="1" x14ac:dyDescent="0.2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 x14ac:dyDescent="0.25">
      <c r="A35" s="11"/>
      <c r="B35" s="328" t="s">
        <v>21</v>
      </c>
      <c r="C35" s="328"/>
      <c r="D35" s="15"/>
      <c r="E35" s="329" t="s">
        <v>22</v>
      </c>
      <c r="F35" s="329"/>
      <c r="G35" s="329"/>
      <c r="H35" s="28"/>
      <c r="I35" s="28"/>
      <c r="J35" s="27" t="s">
        <v>26</v>
      </c>
      <c r="K35" s="41"/>
      <c r="L35" s="14"/>
    </row>
    <row r="36" spans="1:15" ht="15" customHeight="1" x14ac:dyDescent="0.2">
      <c r="E36" s="26"/>
      <c r="F36" s="26"/>
      <c r="G36" s="26"/>
      <c r="H36" s="26"/>
      <c r="I36" s="26"/>
      <c r="J36" s="26"/>
      <c r="K36" s="40"/>
    </row>
    <row r="37" spans="1:15" x14ac:dyDescent="0.2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 x14ac:dyDescent="0.2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 x14ac:dyDescent="0.2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O52"/>
  <sheetViews>
    <sheetView showGridLines="0" view="pageBreakPreview" topLeftCell="A10" zoomScaleSheetLayoutView="100" workbookViewId="0">
      <selection activeCell="H22" sqref="H22"/>
    </sheetView>
  </sheetViews>
  <sheetFormatPr defaultRowHeight="12.75" x14ac:dyDescent="0.2"/>
  <cols>
    <col min="1" max="1" width="5.28515625" style="170" customWidth="1"/>
    <col min="2" max="2" width="31.7109375" style="171" customWidth="1"/>
    <col min="3" max="3" width="9.7109375" style="26" customWidth="1"/>
    <col min="4" max="4" width="8" style="26" customWidth="1"/>
    <col min="5" max="5" width="17.5703125" style="26" customWidth="1"/>
    <col min="6" max="6" width="8.85546875" style="26" customWidth="1"/>
    <col min="7" max="7" width="8.140625" style="26" customWidth="1"/>
    <col min="8" max="8" width="16.28515625" style="26" customWidth="1"/>
    <col min="9" max="9" width="38.42578125" style="26" customWidth="1"/>
    <col min="10" max="10" width="9.5703125" style="26" customWidth="1"/>
    <col min="11" max="11" width="8.42578125" style="40" bestFit="1" customWidth="1"/>
    <col min="12" max="12" width="16.140625" style="26" customWidth="1"/>
    <col min="13" max="16384" width="9.140625" style="26"/>
  </cols>
  <sheetData>
    <row r="1" spans="1:14" s="37" customFormat="1" ht="15" x14ac:dyDescent="0.25">
      <c r="A1" s="26"/>
      <c r="B1" s="26"/>
      <c r="C1" s="26"/>
      <c r="D1" s="212"/>
      <c r="E1" s="212"/>
      <c r="F1" s="212"/>
      <c r="G1" s="212"/>
      <c r="H1" s="212"/>
      <c r="I1" s="212"/>
      <c r="J1" s="212"/>
      <c r="K1" s="212"/>
      <c r="L1" s="213" t="s">
        <v>146</v>
      </c>
    </row>
    <row r="2" spans="1:14" s="37" customForma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178"/>
    </row>
    <row r="3" spans="1:14" s="37" customForma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178"/>
    </row>
    <row r="4" spans="1:14" s="217" customFormat="1" ht="15.75" x14ac:dyDescent="0.2">
      <c r="A4" s="214" t="s">
        <v>118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6" t="s">
        <v>139</v>
      </c>
    </row>
    <row r="5" spans="1:14" s="217" customFormat="1" ht="17.25" customHeight="1" x14ac:dyDescent="0.25">
      <c r="A5" s="218" t="s">
        <v>140</v>
      </c>
      <c r="B5" s="215"/>
      <c r="C5" s="215"/>
      <c r="D5" s="215"/>
      <c r="E5" s="215"/>
      <c r="F5" s="215"/>
      <c r="G5" s="215"/>
      <c r="H5" s="215"/>
      <c r="I5" s="219"/>
      <c r="J5" s="219"/>
      <c r="K5" s="219"/>
      <c r="L5" s="111" t="s">
        <v>141</v>
      </c>
    </row>
    <row r="6" spans="1:14" s="217" customFormat="1" ht="15.75" x14ac:dyDescent="0.25">
      <c r="A6" s="354" t="s">
        <v>142</v>
      </c>
      <c r="B6" s="354"/>
      <c r="C6" s="220"/>
      <c r="D6" s="215"/>
      <c r="E6" s="220"/>
      <c r="F6" s="220"/>
      <c r="G6" s="220"/>
      <c r="H6" s="215"/>
      <c r="I6" s="215"/>
      <c r="J6" s="221"/>
      <c r="K6" s="221"/>
      <c r="L6" s="222" t="s">
        <v>143</v>
      </c>
    </row>
    <row r="7" spans="1:14" s="37" customFormat="1" ht="15.75" x14ac:dyDescent="0.25">
      <c r="A7" s="223"/>
      <c r="B7" s="224"/>
      <c r="C7" s="86"/>
      <c r="D7" s="223"/>
      <c r="E7" s="86"/>
      <c r="F7" s="86"/>
      <c r="G7" s="86"/>
      <c r="H7" s="225"/>
      <c r="I7" s="226"/>
      <c r="J7" s="227"/>
      <c r="K7" s="86"/>
      <c r="L7" s="86"/>
    </row>
    <row r="8" spans="1:14" s="217" customFormat="1" ht="15.75" x14ac:dyDescent="0.25">
      <c r="A8" s="218" t="s">
        <v>144</v>
      </c>
      <c r="B8" s="215"/>
      <c r="C8" s="215"/>
      <c r="D8" s="215"/>
      <c r="E8" s="215"/>
      <c r="F8" s="215"/>
      <c r="G8" s="215"/>
      <c r="H8" s="215"/>
      <c r="I8" s="215"/>
      <c r="J8" s="221"/>
      <c r="K8" s="221"/>
      <c r="L8" s="228" t="s">
        <v>145</v>
      </c>
    </row>
    <row r="9" spans="1:14" ht="9" customHeight="1" x14ac:dyDescent="0.2">
      <c r="A9" s="174"/>
      <c r="C9" s="172"/>
      <c r="D9" s="209"/>
      <c r="E9" s="209"/>
      <c r="F9" s="74"/>
      <c r="G9" s="74"/>
      <c r="H9" s="75"/>
      <c r="I9" s="172"/>
      <c r="J9" s="175"/>
      <c r="K9" s="176"/>
      <c r="L9" s="177"/>
    </row>
    <row r="10" spans="1:14" ht="9" customHeight="1" x14ac:dyDescent="0.2">
      <c r="A10" s="174"/>
      <c r="C10" s="172"/>
      <c r="D10" s="209"/>
      <c r="E10" s="209"/>
      <c r="F10" s="74"/>
      <c r="G10" s="74"/>
      <c r="H10" s="75"/>
      <c r="I10" s="172"/>
      <c r="J10" s="175"/>
      <c r="K10" s="176"/>
      <c r="L10" s="177"/>
    </row>
    <row r="11" spans="1:14" ht="9" customHeight="1" x14ac:dyDescent="0.2">
      <c r="A11" s="174"/>
      <c r="C11" s="172"/>
      <c r="D11" s="209"/>
      <c r="E11" s="209"/>
      <c r="F11" s="74"/>
      <c r="G11" s="74"/>
      <c r="H11" s="75"/>
      <c r="I11" s="172"/>
      <c r="J11" s="175"/>
      <c r="K11" s="176"/>
      <c r="L11" s="177"/>
    </row>
    <row r="12" spans="1:14" ht="15.75" x14ac:dyDescent="0.25">
      <c r="A12" s="339" t="s">
        <v>137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</row>
    <row r="13" spans="1:14" ht="18.75" x14ac:dyDescent="0.3">
      <c r="A13" s="364" t="s">
        <v>136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N13" s="173"/>
    </row>
    <row r="14" spans="1:14" ht="9.75" customHeight="1" x14ac:dyDescent="0.25">
      <c r="E14" s="178"/>
      <c r="F14" s="178"/>
      <c r="G14" s="179" t="s">
        <v>54</v>
      </c>
      <c r="H14" s="178"/>
      <c r="K14" s="26"/>
      <c r="N14" s="173"/>
    </row>
    <row r="15" spans="1:14" ht="21" customHeight="1" x14ac:dyDescent="0.2">
      <c r="G15" s="229" t="s">
        <v>71</v>
      </c>
      <c r="I15" s="355" t="s">
        <v>147</v>
      </c>
      <c r="J15" s="355"/>
      <c r="K15" s="355"/>
      <c r="L15" s="355"/>
      <c r="N15" s="173"/>
    </row>
    <row r="16" spans="1:14" ht="27" customHeight="1" x14ac:dyDescent="0.2">
      <c r="A16" s="365" t="s">
        <v>0</v>
      </c>
      <c r="B16" s="365" t="s">
        <v>1</v>
      </c>
      <c r="C16" s="366" t="s">
        <v>2</v>
      </c>
      <c r="D16" s="366"/>
      <c r="E16" s="366" t="s">
        <v>3</v>
      </c>
      <c r="F16" s="366"/>
      <c r="G16" s="366"/>
      <c r="H16" s="366"/>
      <c r="I16" s="367" t="s">
        <v>130</v>
      </c>
      <c r="J16" s="367"/>
      <c r="K16" s="367"/>
      <c r="L16" s="367"/>
    </row>
    <row r="17" spans="1:15" ht="51" x14ac:dyDescent="0.2">
      <c r="A17" s="365"/>
      <c r="B17" s="365"/>
      <c r="C17" s="180" t="s">
        <v>5</v>
      </c>
      <c r="D17" s="180" t="s">
        <v>6</v>
      </c>
      <c r="E17" s="180" t="s">
        <v>7</v>
      </c>
      <c r="F17" s="180" t="s">
        <v>5</v>
      </c>
      <c r="G17" s="180" t="s">
        <v>6</v>
      </c>
      <c r="H17" s="181" t="s">
        <v>9</v>
      </c>
      <c r="I17" s="180" t="s">
        <v>7</v>
      </c>
      <c r="J17" s="180" t="s">
        <v>5</v>
      </c>
      <c r="K17" s="180" t="s">
        <v>6</v>
      </c>
      <c r="L17" s="180" t="s">
        <v>8</v>
      </c>
    </row>
    <row r="18" spans="1:15" s="186" customFormat="1" x14ac:dyDescent="0.2">
      <c r="A18" s="182">
        <v>1</v>
      </c>
      <c r="B18" s="183">
        <v>2</v>
      </c>
      <c r="C18" s="184">
        <v>3</v>
      </c>
      <c r="D18" s="184">
        <v>4</v>
      </c>
      <c r="E18" s="184">
        <v>5</v>
      </c>
      <c r="F18" s="184">
        <v>6</v>
      </c>
      <c r="G18" s="184">
        <v>7</v>
      </c>
      <c r="H18" s="184">
        <v>8</v>
      </c>
      <c r="I18" s="184">
        <v>9</v>
      </c>
      <c r="J18" s="184">
        <v>10</v>
      </c>
      <c r="K18" s="185">
        <v>11</v>
      </c>
      <c r="L18" s="184">
        <v>12</v>
      </c>
      <c r="O18" s="187"/>
    </row>
    <row r="19" spans="1:15" s="186" customFormat="1" ht="25.5" x14ac:dyDescent="0.2">
      <c r="A19" s="198">
        <v>1</v>
      </c>
      <c r="B19" s="199" t="s">
        <v>94</v>
      </c>
      <c r="C19" s="198" t="s">
        <v>95</v>
      </c>
      <c r="D19" s="198">
        <v>6</v>
      </c>
      <c r="E19" s="188" t="s">
        <v>80</v>
      </c>
      <c r="F19" s="156" t="s">
        <v>10</v>
      </c>
      <c r="G19" s="156">
        <v>6</v>
      </c>
      <c r="H19" s="188" t="s">
        <v>96</v>
      </c>
      <c r="I19" s="200"/>
      <c r="J19" s="200"/>
      <c r="K19" s="201"/>
      <c r="L19" s="200"/>
      <c r="O19" s="187"/>
    </row>
    <row r="20" spans="1:15" s="186" customFormat="1" ht="51" x14ac:dyDescent="0.2">
      <c r="A20" s="198">
        <v>2</v>
      </c>
      <c r="B20" s="199" t="s">
        <v>97</v>
      </c>
      <c r="C20" s="198" t="s">
        <v>59</v>
      </c>
      <c r="D20" s="198">
        <f>(0.25*0.4*4.5*2)</f>
        <v>0.9</v>
      </c>
      <c r="E20" s="184"/>
      <c r="F20" s="184"/>
      <c r="G20" s="184"/>
      <c r="H20" s="184"/>
      <c r="I20" s="200"/>
      <c r="J20" s="200"/>
      <c r="K20" s="201"/>
      <c r="L20" s="200"/>
      <c r="O20" s="187"/>
    </row>
    <row r="21" spans="1:15" s="186" customFormat="1" ht="25.5" x14ac:dyDescent="0.2">
      <c r="A21" s="198">
        <v>3</v>
      </c>
      <c r="B21" s="199" t="s">
        <v>98</v>
      </c>
      <c r="C21" s="198" t="s">
        <v>58</v>
      </c>
      <c r="D21" s="198">
        <f>(0.4*4.5*2)</f>
        <v>3.6</v>
      </c>
      <c r="E21" s="189"/>
      <c r="F21" s="184"/>
      <c r="G21" s="184"/>
      <c r="H21" s="184"/>
      <c r="I21" s="206" t="s">
        <v>99</v>
      </c>
      <c r="J21" s="205" t="s">
        <v>59</v>
      </c>
      <c r="K21" s="205" t="s">
        <v>126</v>
      </c>
      <c r="L21" s="205" t="s">
        <v>25</v>
      </c>
      <c r="O21" s="187"/>
    </row>
    <row r="22" spans="1:15" s="186" customFormat="1" x14ac:dyDescent="0.2">
      <c r="A22" s="356">
        <v>4</v>
      </c>
      <c r="B22" s="357" t="s">
        <v>115</v>
      </c>
      <c r="C22" s="356" t="s">
        <v>59</v>
      </c>
      <c r="D22" s="356">
        <f>((0.4*0.125+0.1*0.1+0.2*0.725)*4.5*2)</f>
        <v>1.845</v>
      </c>
      <c r="E22" s="190"/>
      <c r="F22" s="184"/>
      <c r="G22" s="184"/>
      <c r="H22" s="184"/>
      <c r="I22" s="206" t="s">
        <v>138</v>
      </c>
      <c r="J22" s="205" t="s">
        <v>59</v>
      </c>
      <c r="K22" s="205" t="s">
        <v>127</v>
      </c>
      <c r="L22" s="205" t="s">
        <v>25</v>
      </c>
      <c r="O22" s="187"/>
    </row>
    <row r="23" spans="1:15" s="186" customFormat="1" ht="38.25" x14ac:dyDescent="0.2">
      <c r="A23" s="356"/>
      <c r="B23" s="357"/>
      <c r="C23" s="356"/>
      <c r="D23" s="356"/>
      <c r="E23" s="184"/>
      <c r="F23" s="184"/>
      <c r="G23" s="184"/>
      <c r="H23" s="184"/>
      <c r="I23" s="202" t="s">
        <v>100</v>
      </c>
      <c r="J23" s="207" t="s">
        <v>35</v>
      </c>
      <c r="K23" s="207">
        <f>ROUND(((4.5/0.2+1)*0.85+(0.85/0.2+1)*4.5+(0.4/0.2+1)*4.5+(4.5/0.2+1)*0.4)*2*2.466/1000,2)</f>
        <v>0.33</v>
      </c>
      <c r="L23" s="205" t="s">
        <v>25</v>
      </c>
      <c r="O23" s="187"/>
    </row>
    <row r="24" spans="1:15" s="186" customFormat="1" ht="51" x14ac:dyDescent="0.2">
      <c r="A24" s="356"/>
      <c r="B24" s="357"/>
      <c r="C24" s="356"/>
      <c r="D24" s="356"/>
      <c r="E24" s="184"/>
      <c r="F24" s="184"/>
      <c r="G24" s="184"/>
      <c r="H24" s="184"/>
      <c r="I24" s="202" t="s">
        <v>101</v>
      </c>
      <c r="J24" s="207" t="s">
        <v>31</v>
      </c>
      <c r="K24" s="207">
        <f>ROUND((((4.5/0.2+1)+(0.85/0.2+1)+(0.4/0.2+1)+(4.5/0.2+1))*2)*0.3/1000*8.8781,2)</f>
        <v>0.28999999999999998</v>
      </c>
      <c r="L24" s="205" t="s">
        <v>25</v>
      </c>
      <c r="O24" s="187"/>
    </row>
    <row r="25" spans="1:15" s="186" customFormat="1" ht="25.5" x14ac:dyDescent="0.2">
      <c r="A25" s="356">
        <v>5</v>
      </c>
      <c r="B25" s="357" t="s">
        <v>102</v>
      </c>
      <c r="C25" s="356" t="s">
        <v>103</v>
      </c>
      <c r="D25" s="356">
        <f>(1.8*4.5*0.25)</f>
        <v>2.0249999999999999</v>
      </c>
      <c r="E25" s="189"/>
      <c r="F25" s="184"/>
      <c r="G25" s="184"/>
      <c r="H25" s="184"/>
      <c r="I25" s="202" t="s">
        <v>138</v>
      </c>
      <c r="J25" s="207" t="s">
        <v>59</v>
      </c>
      <c r="K25" s="207" t="s">
        <v>128</v>
      </c>
      <c r="L25" s="205" t="s">
        <v>25</v>
      </c>
      <c r="O25" s="187"/>
    </row>
    <row r="26" spans="1:15" s="186" customFormat="1" ht="38.25" x14ac:dyDescent="0.2">
      <c r="A26" s="356"/>
      <c r="B26" s="357"/>
      <c r="C26" s="356"/>
      <c r="D26" s="356"/>
      <c r="E26" s="184"/>
      <c r="F26" s="184"/>
      <c r="G26" s="184"/>
      <c r="H26" s="184"/>
      <c r="I26" s="202" t="s">
        <v>100</v>
      </c>
      <c r="J26" s="207" t="s">
        <v>35</v>
      </c>
      <c r="K26" s="207">
        <f>ROUND(((4.5/0.2+1)*1.8+(1.8/0.2+1)*4.5)*2*2.466/1000,2)</f>
        <v>0.43</v>
      </c>
      <c r="L26" s="205" t="s">
        <v>25</v>
      </c>
      <c r="O26" s="187"/>
    </row>
    <row r="27" spans="1:15" s="186" customFormat="1" ht="51" x14ac:dyDescent="0.2">
      <c r="A27" s="356"/>
      <c r="B27" s="357"/>
      <c r="C27" s="356"/>
      <c r="D27" s="356"/>
      <c r="E27" s="184"/>
      <c r="F27" s="184"/>
      <c r="G27" s="184"/>
      <c r="H27" s="184"/>
      <c r="I27" s="202" t="s">
        <v>101</v>
      </c>
      <c r="J27" s="207" t="s">
        <v>31</v>
      </c>
      <c r="K27" s="207">
        <f>ROUND((((4.5/0.2+1)+(1.8/0.2+1))*2)*0.3/1000*8.8781,2)</f>
        <v>0.18</v>
      </c>
      <c r="L27" s="205" t="s">
        <v>25</v>
      </c>
      <c r="O27" s="187"/>
    </row>
    <row r="28" spans="1:15" s="186" customFormat="1" ht="51" x14ac:dyDescent="0.2">
      <c r="A28" s="198">
        <v>6</v>
      </c>
      <c r="B28" s="199" t="s">
        <v>104</v>
      </c>
      <c r="C28" s="198" t="s">
        <v>58</v>
      </c>
      <c r="D28" s="198">
        <f>(0.85*4.5*2*2+(0.4*0.125+0.1*0.1+0.2*0.725)*4)</f>
        <v>16.119999999999997</v>
      </c>
      <c r="E28" s="189"/>
      <c r="F28" s="184"/>
      <c r="G28" s="184"/>
      <c r="H28" s="184"/>
      <c r="I28" s="202"/>
      <c r="J28" s="203"/>
      <c r="K28" s="204"/>
      <c r="L28" s="203"/>
      <c r="O28" s="187"/>
    </row>
    <row r="29" spans="1:15" s="186" customFormat="1" ht="38.25" x14ac:dyDescent="0.2">
      <c r="A29" s="198">
        <v>7</v>
      </c>
      <c r="B29" s="199" t="s">
        <v>107</v>
      </c>
      <c r="C29" s="198" t="s">
        <v>59</v>
      </c>
      <c r="D29" s="198">
        <f>(5*0.575/2*4.5*2+0.575*0.575*5)</f>
        <v>14.590624999999999</v>
      </c>
      <c r="E29" s="189"/>
      <c r="F29" s="184"/>
      <c r="G29" s="184"/>
      <c r="H29" s="184"/>
      <c r="I29" s="202"/>
      <c r="J29" s="203"/>
      <c r="K29" s="204"/>
      <c r="L29" s="203"/>
      <c r="O29" s="187"/>
    </row>
    <row r="30" spans="1:15" s="186" customFormat="1" ht="38.25" x14ac:dyDescent="0.2">
      <c r="A30" s="198">
        <v>8</v>
      </c>
      <c r="B30" s="199" t="s">
        <v>105</v>
      </c>
      <c r="C30" s="198" t="s">
        <v>103</v>
      </c>
      <c r="D30" s="198">
        <f>(4.5*5*2*0.15)</f>
        <v>6.75</v>
      </c>
      <c r="E30" s="189"/>
      <c r="F30" s="184"/>
      <c r="G30" s="184"/>
      <c r="H30" s="184"/>
      <c r="I30" s="199" t="s">
        <v>106</v>
      </c>
      <c r="J30" s="198" t="s">
        <v>59</v>
      </c>
      <c r="K30" s="198">
        <v>8.1</v>
      </c>
      <c r="L30" s="198" t="s">
        <v>25</v>
      </c>
      <c r="O30" s="187"/>
    </row>
    <row r="31" spans="1:15" s="186" customFormat="1" ht="76.5" x14ac:dyDescent="0.2">
      <c r="A31" s="198">
        <v>9</v>
      </c>
      <c r="B31" s="199" t="s">
        <v>108</v>
      </c>
      <c r="C31" s="198" t="s">
        <v>109</v>
      </c>
      <c r="D31" s="198">
        <f>(4.5*5*2)</f>
        <v>45</v>
      </c>
      <c r="E31" s="189"/>
      <c r="F31" s="184"/>
      <c r="G31" s="184"/>
      <c r="H31" s="184"/>
      <c r="I31" s="199" t="s">
        <v>138</v>
      </c>
      <c r="J31" s="198" t="s">
        <v>59</v>
      </c>
      <c r="K31" s="198" t="s">
        <v>129</v>
      </c>
      <c r="L31" s="198" t="s">
        <v>25</v>
      </c>
      <c r="O31" s="187"/>
    </row>
    <row r="32" spans="1:15" s="186" customFormat="1" x14ac:dyDescent="0.2">
      <c r="A32" s="198">
        <v>10</v>
      </c>
      <c r="B32" s="199" t="s">
        <v>110</v>
      </c>
      <c r="C32" s="198" t="s">
        <v>58</v>
      </c>
      <c r="D32" s="198">
        <f>0.045*1000</f>
        <v>45</v>
      </c>
      <c r="E32" s="189"/>
      <c r="F32" s="184"/>
      <c r="G32" s="184"/>
      <c r="H32" s="184"/>
      <c r="I32" s="202"/>
      <c r="J32" s="198"/>
      <c r="K32" s="198"/>
      <c r="L32" s="198"/>
      <c r="O32" s="187"/>
    </row>
    <row r="33" spans="1:15" s="186" customFormat="1" ht="38.25" x14ac:dyDescent="0.2">
      <c r="A33" s="356">
        <v>11</v>
      </c>
      <c r="B33" s="357" t="s">
        <v>111</v>
      </c>
      <c r="C33" s="356" t="s">
        <v>58</v>
      </c>
      <c r="D33" s="356">
        <f>((5*4+4.5*2)*0.75)</f>
        <v>21.75</v>
      </c>
      <c r="E33" s="189"/>
      <c r="F33" s="184"/>
      <c r="G33" s="184"/>
      <c r="H33" s="184"/>
      <c r="I33" s="199" t="s">
        <v>112</v>
      </c>
      <c r="J33" s="198" t="s">
        <v>59</v>
      </c>
      <c r="K33" s="198">
        <v>0.16309999999999999</v>
      </c>
      <c r="L33" s="205" t="s">
        <v>25</v>
      </c>
      <c r="O33" s="187"/>
    </row>
    <row r="34" spans="1:15" s="186" customFormat="1" ht="38.25" x14ac:dyDescent="0.2">
      <c r="A34" s="356"/>
      <c r="B34" s="357"/>
      <c r="C34" s="356"/>
      <c r="D34" s="356"/>
      <c r="E34" s="189"/>
      <c r="F34" s="184"/>
      <c r="G34" s="184"/>
      <c r="H34" s="184"/>
      <c r="I34" s="199" t="s">
        <v>113</v>
      </c>
      <c r="J34" s="198" t="s">
        <v>59</v>
      </c>
      <c r="K34" s="198">
        <v>0.25009999999999999</v>
      </c>
      <c r="L34" s="205" t="s">
        <v>25</v>
      </c>
      <c r="O34" s="187"/>
    </row>
    <row r="35" spans="1:15" s="186" customFormat="1" ht="38.25" x14ac:dyDescent="0.2">
      <c r="A35" s="356"/>
      <c r="B35" s="357"/>
      <c r="C35" s="356"/>
      <c r="D35" s="356"/>
      <c r="E35" s="189"/>
      <c r="F35" s="184"/>
      <c r="G35" s="184"/>
      <c r="H35" s="184"/>
      <c r="I35" s="199" t="s">
        <v>114</v>
      </c>
      <c r="J35" s="198" t="s">
        <v>59</v>
      </c>
      <c r="K35" s="198">
        <f>2.741+1.37</f>
        <v>4.1110000000000007</v>
      </c>
      <c r="L35" s="205" t="s">
        <v>25</v>
      </c>
      <c r="O35" s="187"/>
    </row>
    <row r="36" spans="1:15" s="186" customFormat="1" ht="25.5" x14ac:dyDescent="0.2">
      <c r="A36" s="198">
        <v>12</v>
      </c>
      <c r="B36" s="199" t="s">
        <v>116</v>
      </c>
      <c r="C36" s="198" t="s">
        <v>117</v>
      </c>
      <c r="D36" s="198">
        <v>6</v>
      </c>
      <c r="E36" s="189"/>
      <c r="F36" s="184"/>
      <c r="G36" s="184"/>
      <c r="H36" s="184"/>
      <c r="I36" s="199" t="s">
        <v>131</v>
      </c>
      <c r="J36" s="205" t="s">
        <v>10</v>
      </c>
      <c r="K36" s="205">
        <v>6</v>
      </c>
      <c r="L36" s="208" t="s">
        <v>81</v>
      </c>
      <c r="O36" s="187"/>
    </row>
    <row r="37" spans="1:15" customFormat="1" x14ac:dyDescent="0.2">
      <c r="A37" s="231" t="s">
        <v>148</v>
      </c>
      <c r="B37" s="232"/>
      <c r="C37" s="232"/>
      <c r="D37" s="232"/>
      <c r="E37" s="232"/>
      <c r="F37" s="232"/>
      <c r="G37" s="232"/>
      <c r="H37" s="232"/>
      <c r="I37" s="232"/>
      <c r="J37" s="232"/>
      <c r="K37" s="232"/>
    </row>
    <row r="38" spans="1:15" s="43" customFormat="1" ht="18" customHeight="1" x14ac:dyDescent="0.2">
      <c r="A38" s="233"/>
      <c r="B38" s="43" t="s">
        <v>149</v>
      </c>
      <c r="C38" s="234" t="s">
        <v>150</v>
      </c>
      <c r="D38" s="235" t="s">
        <v>13</v>
      </c>
      <c r="E38" s="235"/>
      <c r="F38" s="235"/>
      <c r="G38" s="235"/>
      <c r="H38" s="235"/>
      <c r="I38" s="235"/>
      <c r="J38" s="236"/>
    </row>
    <row r="39" spans="1:15" ht="15.75" hidden="1" customHeight="1" x14ac:dyDescent="0.2">
      <c r="A39" s="191"/>
      <c r="B39" s="195"/>
      <c r="C39" s="192"/>
      <c r="D39" s="193"/>
      <c r="E39" s="194"/>
      <c r="F39" s="192"/>
      <c r="G39" s="193"/>
      <c r="H39" s="192"/>
      <c r="I39" s="194"/>
      <c r="J39" s="192"/>
      <c r="K39" s="193"/>
      <c r="L39" s="192"/>
    </row>
    <row r="40" spans="1:15" hidden="1" x14ac:dyDescent="0.2">
      <c r="A40" s="174"/>
      <c r="C40" s="172"/>
      <c r="D40" s="172"/>
      <c r="E40" s="172"/>
      <c r="F40" s="172"/>
      <c r="G40" s="172"/>
      <c r="H40" s="172"/>
      <c r="I40" s="196"/>
      <c r="K40" s="197"/>
      <c r="L40" s="172"/>
    </row>
    <row r="41" spans="1:15" x14ac:dyDescent="0.2">
      <c r="A41" s="174"/>
      <c r="C41" s="172"/>
      <c r="D41" s="172"/>
      <c r="E41" s="172"/>
      <c r="F41" s="172"/>
      <c r="G41" s="172"/>
      <c r="H41" s="172"/>
      <c r="I41" s="196"/>
      <c r="K41" s="197"/>
      <c r="L41" s="172"/>
    </row>
    <row r="42" spans="1:15" x14ac:dyDescent="0.2">
      <c r="A42" s="157"/>
      <c r="B42" s="358" t="s">
        <v>118</v>
      </c>
      <c r="C42" s="358"/>
      <c r="D42" s="157"/>
      <c r="E42" s="40"/>
      <c r="F42" s="359" t="s">
        <v>119</v>
      </c>
      <c r="G42" s="360"/>
      <c r="H42" s="360"/>
      <c r="I42" s="158"/>
      <c r="J42" s="159" t="s">
        <v>62</v>
      </c>
      <c r="K42" s="160"/>
      <c r="L42" s="160"/>
    </row>
    <row r="43" spans="1:15" ht="14.25" customHeight="1" x14ac:dyDescent="0.2">
      <c r="A43" s="157"/>
      <c r="B43" s="160"/>
      <c r="C43" s="161"/>
      <c r="D43" s="157"/>
      <c r="E43" s="40"/>
      <c r="F43" s="40"/>
      <c r="G43" s="160"/>
      <c r="H43" s="162"/>
      <c r="I43" s="163"/>
      <c r="J43" s="163"/>
      <c r="K43" s="164"/>
      <c r="L43" s="160"/>
    </row>
    <row r="44" spans="1:15" ht="15" customHeight="1" x14ac:dyDescent="0.2">
      <c r="A44" s="157"/>
      <c r="B44" s="361" t="s">
        <v>120</v>
      </c>
      <c r="C44" s="361"/>
      <c r="D44" s="361"/>
      <c r="E44" s="40"/>
      <c r="F44" s="165" t="s">
        <v>132</v>
      </c>
      <c r="G44" s="157"/>
      <c r="H44" s="157"/>
      <c r="I44" s="158"/>
      <c r="J44" s="159" t="s">
        <v>26</v>
      </c>
      <c r="K44" s="160"/>
      <c r="L44" s="160"/>
    </row>
    <row r="45" spans="1:15" ht="15" customHeight="1" x14ac:dyDescent="0.2">
      <c r="A45" s="160"/>
      <c r="B45" s="362"/>
      <c r="C45" s="362"/>
      <c r="D45" s="362"/>
      <c r="E45" s="166"/>
      <c r="F45" s="166"/>
      <c r="G45" s="166"/>
      <c r="H45" s="166"/>
      <c r="I45" s="160"/>
      <c r="J45" s="160"/>
      <c r="K45" s="160"/>
      <c r="L45" s="160"/>
    </row>
    <row r="46" spans="1:15" ht="15" customHeight="1" x14ac:dyDescent="0.2">
      <c r="A46" s="160"/>
      <c r="B46" s="230" t="s">
        <v>122</v>
      </c>
      <c r="C46" s="363"/>
      <c r="D46" s="363"/>
      <c r="E46" s="166"/>
      <c r="F46" s="165" t="s">
        <v>134</v>
      </c>
      <c r="G46" s="157"/>
      <c r="H46" s="157"/>
      <c r="I46" s="158"/>
      <c r="J46" s="159" t="s">
        <v>135</v>
      </c>
      <c r="K46" s="160"/>
      <c r="L46" s="160"/>
    </row>
    <row r="47" spans="1:15" ht="15" customHeight="1" x14ac:dyDescent="0.2">
      <c r="A47" s="160"/>
      <c r="B47" s="167"/>
      <c r="C47" s="168"/>
      <c r="D47" s="169"/>
      <c r="E47" s="166"/>
      <c r="F47" s="166"/>
      <c r="G47" s="166"/>
      <c r="H47" s="166"/>
      <c r="I47" s="160"/>
      <c r="J47" s="160"/>
      <c r="K47" s="160"/>
      <c r="L47" s="160"/>
    </row>
    <row r="48" spans="1:15" ht="15.75" customHeight="1" x14ac:dyDescent="0.2">
      <c r="A48" s="160"/>
      <c r="B48" s="167"/>
      <c r="C48" s="168"/>
      <c r="D48" s="169"/>
      <c r="E48" s="166"/>
      <c r="F48" s="165" t="s">
        <v>121</v>
      </c>
      <c r="G48" s="157"/>
      <c r="H48" s="157"/>
      <c r="I48" s="158"/>
      <c r="J48" s="159" t="s">
        <v>93</v>
      </c>
      <c r="K48" s="160"/>
      <c r="L48" s="160"/>
    </row>
    <row r="49" spans="6:11" ht="15" customHeight="1" x14ac:dyDescent="0.2">
      <c r="F49" s="166"/>
      <c r="G49" s="166"/>
      <c r="H49" s="166"/>
      <c r="I49" s="160"/>
      <c r="J49" s="160"/>
      <c r="K49" s="160"/>
    </row>
    <row r="50" spans="6:11" x14ac:dyDescent="0.2">
      <c r="F50" s="165" t="s">
        <v>133</v>
      </c>
      <c r="G50" s="157"/>
      <c r="H50" s="157"/>
      <c r="I50" s="158"/>
      <c r="J50" s="159" t="s">
        <v>123</v>
      </c>
      <c r="K50" s="160"/>
    </row>
    <row r="52" spans="6:11" x14ac:dyDescent="0.2">
      <c r="F52" s="165" t="s">
        <v>124</v>
      </c>
      <c r="G52" s="157"/>
      <c r="H52" s="157"/>
      <c r="I52" s="158"/>
      <c r="J52" s="159" t="s">
        <v>125</v>
      </c>
      <c r="K52" s="160"/>
    </row>
  </sheetData>
  <mergeCells count="25">
    <mergeCell ref="B42:C42"/>
    <mergeCell ref="F42:H42"/>
    <mergeCell ref="B44:D45"/>
    <mergeCell ref="C46:D46"/>
    <mergeCell ref="A12:L12"/>
    <mergeCell ref="A13:L13"/>
    <mergeCell ref="A16:A17"/>
    <mergeCell ref="B16:B17"/>
    <mergeCell ref="C16:D16"/>
    <mergeCell ref="E16:H16"/>
    <mergeCell ref="I16:L16"/>
    <mergeCell ref="A33:A35"/>
    <mergeCell ref="B33:B35"/>
    <mergeCell ref="C33:C35"/>
    <mergeCell ref="A6:B6"/>
    <mergeCell ref="I15:L15"/>
    <mergeCell ref="D33:D35"/>
    <mergeCell ref="A22:A24"/>
    <mergeCell ref="B22:B24"/>
    <mergeCell ref="C22:C24"/>
    <mergeCell ref="D22:D24"/>
    <mergeCell ref="A25:A27"/>
    <mergeCell ref="B25:B27"/>
    <mergeCell ref="C25:C27"/>
    <mergeCell ref="D25:D27"/>
  </mergeCells>
  <printOptions horizontalCentered="1"/>
  <pageMargins left="0.23622047244094491" right="0.23622047244094491" top="0.15748031496062992" bottom="0.15748031496062992" header="0.31496062992125984" footer="0.31496062992125984"/>
  <pageSetup paperSize="9" scale="80" fitToHeight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49"/>
  <sheetViews>
    <sheetView tabSelected="1" view="pageBreakPreview" zoomScale="89" zoomScaleNormal="100" zoomScaleSheetLayoutView="89" workbookViewId="0">
      <selection activeCell="T8" sqref="T8"/>
    </sheetView>
  </sheetViews>
  <sheetFormatPr defaultRowHeight="12.75" x14ac:dyDescent="0.2"/>
  <cols>
    <col min="1" max="1" width="3.140625" style="243" customWidth="1"/>
    <col min="2" max="2" width="36.7109375" style="242" customWidth="1"/>
    <col min="3" max="3" width="8" style="37" customWidth="1"/>
    <col min="4" max="4" width="8.5703125" style="241" customWidth="1"/>
    <col min="5" max="5" width="12.28515625" style="37" customWidth="1"/>
    <col min="6" max="6" width="4.28515625" style="37" customWidth="1"/>
    <col min="7" max="7" width="7" style="37" customWidth="1"/>
    <col min="8" max="8" width="13.7109375" style="240" customWidth="1"/>
    <col min="9" max="9" width="24" style="239" customWidth="1"/>
    <col min="10" max="10" width="5.85546875" style="238" customWidth="1"/>
    <col min="11" max="11" width="17" style="37" customWidth="1"/>
    <col min="12" max="12" width="10.85546875" style="37" customWidth="1"/>
    <col min="13" max="13" width="9.140625" style="37" hidden="1" customWidth="1"/>
    <col min="14" max="16384" width="9.140625" style="37"/>
  </cols>
  <sheetData>
    <row r="1" spans="1:13" s="217" customFormat="1" ht="15.75" x14ac:dyDescent="0.2">
      <c r="A1" s="214" t="s">
        <v>191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6" t="s">
        <v>139</v>
      </c>
    </row>
    <row r="2" spans="1:13" s="217" customFormat="1" ht="17.25" customHeight="1" x14ac:dyDescent="0.25">
      <c r="A2" s="218" t="s">
        <v>191</v>
      </c>
      <c r="B2" s="215"/>
      <c r="C2" s="215"/>
      <c r="D2" s="215"/>
      <c r="E2" s="215"/>
      <c r="F2" s="215"/>
      <c r="G2" s="215"/>
      <c r="H2" s="215"/>
      <c r="I2" s="219"/>
      <c r="J2" s="219"/>
      <c r="K2" s="219"/>
      <c r="L2" s="111" t="s">
        <v>141</v>
      </c>
    </row>
    <row r="3" spans="1:13" s="217" customFormat="1" ht="15.75" x14ac:dyDescent="0.25">
      <c r="A3" s="354" t="s">
        <v>191</v>
      </c>
      <c r="B3" s="354"/>
      <c r="C3" s="220"/>
      <c r="D3" s="215"/>
      <c r="E3" s="220"/>
      <c r="F3" s="220"/>
      <c r="G3" s="220"/>
      <c r="H3" s="215"/>
      <c r="I3" s="215"/>
      <c r="J3" s="221"/>
      <c r="K3" s="221"/>
      <c r="L3" s="222" t="s">
        <v>192</v>
      </c>
    </row>
    <row r="4" spans="1:13" s="217" customFormat="1" ht="15.75" x14ac:dyDescent="0.25">
      <c r="A4" s="218" t="s">
        <v>191</v>
      </c>
      <c r="B4" s="215"/>
      <c r="C4" s="215"/>
      <c r="D4" s="215"/>
      <c r="E4" s="215"/>
      <c r="F4" s="215"/>
      <c r="G4" s="215"/>
      <c r="H4" s="215"/>
      <c r="I4" s="215"/>
      <c r="J4" s="221"/>
      <c r="K4" s="221"/>
      <c r="L4" s="228" t="s">
        <v>193</v>
      </c>
    </row>
    <row r="5" spans="1:13" s="245" customFormat="1" ht="10.5" customHeight="1" x14ac:dyDescent="0.25">
      <c r="A5" s="279"/>
      <c r="B5" s="278"/>
      <c r="C5" s="272"/>
      <c r="D5" s="277"/>
      <c r="E5" s="272"/>
      <c r="F5" s="272"/>
      <c r="G5" s="272"/>
      <c r="H5" s="276"/>
      <c r="I5" s="275"/>
      <c r="J5" s="274"/>
      <c r="K5" s="273"/>
      <c r="L5" s="272"/>
    </row>
    <row r="6" spans="1:13" s="245" customFormat="1" ht="10.5" customHeight="1" x14ac:dyDescent="0.25">
      <c r="A6" s="279"/>
      <c r="B6" s="278"/>
      <c r="C6" s="272"/>
      <c r="D6" s="277"/>
      <c r="E6" s="272"/>
      <c r="F6" s="272"/>
      <c r="G6" s="272"/>
      <c r="H6" s="276"/>
      <c r="I6" s="275"/>
      <c r="J6" s="274"/>
      <c r="K6" s="273"/>
      <c r="L6" s="272"/>
    </row>
    <row r="7" spans="1:13" s="217" customFormat="1" ht="15" customHeight="1" x14ac:dyDescent="0.2">
      <c r="A7" s="387" t="s">
        <v>190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</row>
    <row r="8" spans="1:13" ht="48" customHeight="1" x14ac:dyDescent="0.25">
      <c r="A8" s="383" t="s">
        <v>202</v>
      </c>
      <c r="B8" s="384"/>
      <c r="C8" s="384"/>
      <c r="D8" s="384"/>
      <c r="E8" s="384"/>
      <c r="F8" s="384"/>
      <c r="G8" s="384"/>
      <c r="H8" s="384"/>
      <c r="I8" s="384"/>
      <c r="J8" s="384"/>
      <c r="K8" s="384"/>
      <c r="L8" s="384"/>
    </row>
    <row r="9" spans="1:13" s="40" customFormat="1" ht="21" customHeight="1" x14ac:dyDescent="0.2">
      <c r="A9" s="211"/>
      <c r="B9" s="385" t="s">
        <v>203</v>
      </c>
      <c r="C9" s="385"/>
      <c r="D9" s="385"/>
      <c r="E9" s="386" t="s">
        <v>234</v>
      </c>
      <c r="F9" s="386"/>
      <c r="G9" s="386"/>
      <c r="H9" s="386"/>
      <c r="I9" s="355" t="s">
        <v>233</v>
      </c>
      <c r="J9" s="355"/>
      <c r="K9" s="355"/>
      <c r="L9" s="355"/>
      <c r="M9" s="262"/>
    </row>
    <row r="10" spans="1:13" s="40" customFormat="1" ht="27" customHeight="1" x14ac:dyDescent="0.2">
      <c r="A10" s="382" t="s">
        <v>167</v>
      </c>
      <c r="B10" s="366" t="s">
        <v>166</v>
      </c>
      <c r="C10" s="382" t="s">
        <v>2</v>
      </c>
      <c r="D10" s="382"/>
      <c r="E10" s="382" t="s">
        <v>3</v>
      </c>
      <c r="F10" s="382"/>
      <c r="G10" s="382"/>
      <c r="H10" s="382"/>
      <c r="I10" s="367" t="s">
        <v>130</v>
      </c>
      <c r="J10" s="367"/>
      <c r="K10" s="367"/>
      <c r="L10" s="367"/>
      <c r="M10" s="159"/>
    </row>
    <row r="11" spans="1:13" s="40" customFormat="1" x14ac:dyDescent="0.2">
      <c r="A11" s="382"/>
      <c r="B11" s="366"/>
      <c r="C11" s="382" t="s">
        <v>163</v>
      </c>
      <c r="D11" s="382" t="s">
        <v>6</v>
      </c>
      <c r="E11" s="382" t="s">
        <v>165</v>
      </c>
      <c r="F11" s="382" t="s">
        <v>163</v>
      </c>
      <c r="G11" s="382" t="s">
        <v>6</v>
      </c>
      <c r="H11" s="382" t="s">
        <v>164</v>
      </c>
      <c r="I11" s="366" t="s">
        <v>7</v>
      </c>
      <c r="J11" s="366" t="s">
        <v>163</v>
      </c>
      <c r="K11" s="382" t="s">
        <v>6</v>
      </c>
      <c r="L11" s="382" t="s">
        <v>162</v>
      </c>
    </row>
    <row r="12" spans="1:13" s="40" customFormat="1" x14ac:dyDescent="0.2">
      <c r="A12" s="382"/>
      <c r="B12" s="366"/>
      <c r="C12" s="382"/>
      <c r="D12" s="382"/>
      <c r="E12" s="382"/>
      <c r="F12" s="382"/>
      <c r="G12" s="382"/>
      <c r="H12" s="382"/>
      <c r="I12" s="366"/>
      <c r="J12" s="366"/>
      <c r="K12" s="382"/>
      <c r="L12" s="382"/>
    </row>
    <row r="13" spans="1:13" s="40" customFormat="1" x14ac:dyDescent="0.2">
      <c r="A13" s="382"/>
      <c r="B13" s="366"/>
      <c r="C13" s="382"/>
      <c r="D13" s="382"/>
      <c r="E13" s="382"/>
      <c r="F13" s="382"/>
      <c r="G13" s="382"/>
      <c r="H13" s="382"/>
      <c r="I13" s="366"/>
      <c r="J13" s="366"/>
      <c r="K13" s="382"/>
      <c r="L13" s="382"/>
    </row>
    <row r="14" spans="1:13" s="40" customFormat="1" x14ac:dyDescent="0.2">
      <c r="A14" s="382"/>
      <c r="B14" s="366"/>
      <c r="C14" s="382"/>
      <c r="D14" s="382"/>
      <c r="E14" s="382"/>
      <c r="F14" s="382"/>
      <c r="G14" s="382"/>
      <c r="H14" s="382"/>
      <c r="I14" s="366"/>
      <c r="J14" s="366"/>
      <c r="K14" s="382"/>
      <c r="L14" s="382"/>
    </row>
    <row r="15" spans="1:13" s="249" customFormat="1" x14ac:dyDescent="0.2">
      <c r="A15" s="261">
        <v>1</v>
      </c>
      <c r="B15" s="181">
        <v>2</v>
      </c>
      <c r="C15" s="259">
        <v>3</v>
      </c>
      <c r="D15" s="261">
        <v>4</v>
      </c>
      <c r="E15" s="259">
        <v>5</v>
      </c>
      <c r="F15" s="259">
        <v>6</v>
      </c>
      <c r="G15" s="259">
        <v>7</v>
      </c>
      <c r="H15" s="261">
        <v>8</v>
      </c>
      <c r="I15" s="260">
        <v>9</v>
      </c>
      <c r="J15" s="260">
        <v>10</v>
      </c>
      <c r="K15" s="259">
        <v>11</v>
      </c>
      <c r="L15" s="259">
        <v>12</v>
      </c>
    </row>
    <row r="16" spans="1:13" s="249" customFormat="1" x14ac:dyDescent="0.2">
      <c r="A16" s="368" t="s">
        <v>161</v>
      </c>
      <c r="B16" s="369"/>
      <c r="C16" s="369"/>
      <c r="D16" s="369"/>
      <c r="E16" s="369"/>
      <c r="F16" s="369"/>
      <c r="G16" s="369"/>
      <c r="H16" s="369"/>
      <c r="I16" s="369"/>
      <c r="J16" s="369"/>
      <c r="K16" s="369"/>
      <c r="L16" s="369"/>
    </row>
    <row r="17" spans="1:12" s="249" customFormat="1" x14ac:dyDescent="0.2">
      <c r="A17" s="371" t="s">
        <v>160</v>
      </c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</row>
    <row r="18" spans="1:12" s="249" customFormat="1" ht="38.25" x14ac:dyDescent="0.2">
      <c r="A18" s="376">
        <v>1</v>
      </c>
      <c r="B18" s="378" t="s">
        <v>159</v>
      </c>
      <c r="C18" s="372" t="s">
        <v>58</v>
      </c>
      <c r="D18" s="374">
        <v>30</v>
      </c>
      <c r="E18" s="256"/>
      <c r="F18" s="181"/>
      <c r="G18" s="255"/>
      <c r="H18" s="181"/>
      <c r="I18" s="254" t="s">
        <v>157</v>
      </c>
      <c r="J18" s="253" t="s">
        <v>35</v>
      </c>
      <c r="K18" s="252">
        <v>2.1000000000000001E-2</v>
      </c>
      <c r="L18" s="251" t="s">
        <v>152</v>
      </c>
    </row>
    <row r="19" spans="1:12" s="249" customFormat="1" ht="38.25" x14ac:dyDescent="0.2">
      <c r="A19" s="377"/>
      <c r="B19" s="379"/>
      <c r="C19" s="373"/>
      <c r="D19" s="375"/>
      <c r="E19" s="256"/>
      <c r="F19" s="181"/>
      <c r="G19" s="255"/>
      <c r="H19" s="181"/>
      <c r="I19" s="254" t="s">
        <v>156</v>
      </c>
      <c r="J19" s="253" t="s">
        <v>35</v>
      </c>
      <c r="K19" s="252">
        <v>3.57</v>
      </c>
      <c r="L19" s="251" t="s">
        <v>152</v>
      </c>
    </row>
    <row r="20" spans="1:12" s="249" customFormat="1" ht="38.25" x14ac:dyDescent="0.2">
      <c r="A20" s="376">
        <v>2</v>
      </c>
      <c r="B20" s="378" t="s">
        <v>158</v>
      </c>
      <c r="C20" s="372" t="s">
        <v>58</v>
      </c>
      <c r="D20" s="380">
        <v>700</v>
      </c>
      <c r="E20" s="256"/>
      <c r="F20" s="181"/>
      <c r="G20" s="255"/>
      <c r="H20" s="181"/>
      <c r="I20" s="254" t="s">
        <v>157</v>
      </c>
      <c r="J20" s="253" t="s">
        <v>35</v>
      </c>
      <c r="K20" s="252">
        <v>0.35</v>
      </c>
      <c r="L20" s="251" t="s">
        <v>152</v>
      </c>
    </row>
    <row r="21" spans="1:12" s="249" customFormat="1" ht="38.25" x14ac:dyDescent="0.2">
      <c r="A21" s="377"/>
      <c r="B21" s="379"/>
      <c r="C21" s="373"/>
      <c r="D21" s="381"/>
      <c r="E21" s="256"/>
      <c r="F21" s="181"/>
      <c r="G21" s="255"/>
      <c r="H21" s="181"/>
      <c r="I21" s="254" t="s">
        <v>156</v>
      </c>
      <c r="J21" s="253" t="s">
        <v>35</v>
      </c>
      <c r="K21" s="252">
        <v>83.3</v>
      </c>
      <c r="L21" s="251" t="s">
        <v>152</v>
      </c>
    </row>
    <row r="22" spans="1:12" s="249" customFormat="1" ht="51" x14ac:dyDescent="0.2">
      <c r="A22" s="258">
        <v>3</v>
      </c>
      <c r="B22" s="254" t="s">
        <v>155</v>
      </c>
      <c r="C22" s="253" t="s">
        <v>61</v>
      </c>
      <c r="D22" s="257">
        <v>86.87</v>
      </c>
      <c r="E22" s="256"/>
      <c r="F22" s="181"/>
      <c r="G22" s="255"/>
      <c r="H22" s="181"/>
      <c r="I22" s="254"/>
      <c r="J22" s="253"/>
      <c r="K22" s="252"/>
      <c r="L22" s="251"/>
    </row>
    <row r="23" spans="1:12" s="249" customFormat="1" ht="36" customHeight="1" x14ac:dyDescent="0.2">
      <c r="A23" s="376">
        <v>4</v>
      </c>
      <c r="B23" s="378" t="s">
        <v>204</v>
      </c>
      <c r="C23" s="372" t="s">
        <v>153</v>
      </c>
      <c r="D23" s="374">
        <v>150</v>
      </c>
      <c r="E23" s="256"/>
      <c r="F23" s="181"/>
      <c r="G23" s="255"/>
      <c r="H23" s="181"/>
      <c r="I23" s="254" t="s">
        <v>205</v>
      </c>
      <c r="J23" s="253" t="s">
        <v>35</v>
      </c>
      <c r="K23" s="252">
        <v>0.108</v>
      </c>
      <c r="L23" s="251" t="s">
        <v>152</v>
      </c>
    </row>
    <row r="24" spans="1:12" s="249" customFormat="1" ht="38.25" x14ac:dyDescent="0.2">
      <c r="A24" s="377"/>
      <c r="B24" s="379"/>
      <c r="C24" s="373"/>
      <c r="D24" s="375"/>
      <c r="E24" s="256"/>
      <c r="F24" s="181"/>
      <c r="G24" s="255"/>
      <c r="H24" s="181"/>
      <c r="I24" s="254" t="s">
        <v>206</v>
      </c>
      <c r="J24" s="253" t="s">
        <v>35</v>
      </c>
      <c r="K24" s="252">
        <v>6.9000000000000006E-2</v>
      </c>
      <c r="L24" s="251" t="s">
        <v>152</v>
      </c>
    </row>
    <row r="25" spans="1:12" s="249" customFormat="1" x14ac:dyDescent="0.2">
      <c r="A25" s="368" t="s">
        <v>196</v>
      </c>
      <c r="B25" s="369"/>
      <c r="C25" s="369"/>
      <c r="D25" s="369"/>
      <c r="E25" s="369"/>
      <c r="F25" s="369"/>
      <c r="G25" s="369"/>
      <c r="H25" s="369"/>
      <c r="I25" s="369"/>
      <c r="J25" s="369"/>
      <c r="K25" s="369"/>
      <c r="L25" s="369"/>
    </row>
    <row r="26" spans="1:12" s="249" customFormat="1" ht="25.5" x14ac:dyDescent="0.2">
      <c r="A26" s="292">
        <v>5</v>
      </c>
      <c r="B26" s="254" t="s">
        <v>183</v>
      </c>
      <c r="C26" s="253" t="s">
        <v>59</v>
      </c>
      <c r="D26" s="257">
        <v>3.5</v>
      </c>
      <c r="E26" s="291"/>
      <c r="F26" s="291"/>
      <c r="G26" s="291"/>
      <c r="H26" s="260" t="s">
        <v>197</v>
      </c>
      <c r="I26" s="291"/>
      <c r="J26" s="291"/>
      <c r="K26" s="291"/>
      <c r="L26" s="291"/>
    </row>
    <row r="27" spans="1:12" s="249" customFormat="1" ht="38.25" x14ac:dyDescent="0.2">
      <c r="A27" s="292">
        <v>6</v>
      </c>
      <c r="B27" s="254" t="s">
        <v>180</v>
      </c>
      <c r="C27" s="253" t="s">
        <v>58</v>
      </c>
      <c r="D27" s="257">
        <v>22</v>
      </c>
      <c r="E27" s="291"/>
      <c r="F27" s="291"/>
      <c r="G27" s="291"/>
      <c r="H27" s="291"/>
      <c r="I27" s="302" t="s">
        <v>208</v>
      </c>
      <c r="J27" s="181" t="s">
        <v>59</v>
      </c>
      <c r="K27" s="255">
        <v>0.253</v>
      </c>
      <c r="L27" s="256" t="s">
        <v>152</v>
      </c>
    </row>
    <row r="28" spans="1:12" s="249" customFormat="1" ht="38.25" x14ac:dyDescent="0.2">
      <c r="A28" s="292">
        <v>7</v>
      </c>
      <c r="B28" s="254" t="s">
        <v>105</v>
      </c>
      <c r="C28" s="253" t="s">
        <v>59</v>
      </c>
      <c r="D28" s="257">
        <v>22</v>
      </c>
      <c r="E28" s="291"/>
      <c r="F28" s="291"/>
      <c r="G28" s="291"/>
      <c r="H28" s="291"/>
      <c r="I28" s="254" t="s">
        <v>209</v>
      </c>
      <c r="J28" s="253" t="s">
        <v>59</v>
      </c>
      <c r="K28" s="252">
        <v>22</v>
      </c>
      <c r="L28" s="251" t="s">
        <v>152</v>
      </c>
    </row>
    <row r="29" spans="1:12" s="249" customFormat="1" ht="38.25" x14ac:dyDescent="0.2">
      <c r="A29" s="303">
        <v>8</v>
      </c>
      <c r="B29" s="300" t="s">
        <v>210</v>
      </c>
      <c r="C29" s="297" t="s">
        <v>58</v>
      </c>
      <c r="D29" s="298">
        <v>22</v>
      </c>
      <c r="E29" s="291"/>
      <c r="F29" s="291"/>
      <c r="G29" s="291"/>
      <c r="H29" s="291"/>
      <c r="I29" s="254" t="s">
        <v>211</v>
      </c>
      <c r="J29" s="253" t="s">
        <v>58</v>
      </c>
      <c r="K29" s="257">
        <v>22</v>
      </c>
      <c r="L29" s="251" t="s">
        <v>152</v>
      </c>
    </row>
    <row r="30" spans="1:12" s="249" customFormat="1" ht="76.5" x14ac:dyDescent="0.2">
      <c r="A30" s="292">
        <v>9</v>
      </c>
      <c r="B30" s="254" t="s">
        <v>212</v>
      </c>
      <c r="C30" s="253" t="s">
        <v>58</v>
      </c>
      <c r="D30" s="257">
        <v>26</v>
      </c>
      <c r="E30" s="291"/>
      <c r="F30" s="291"/>
      <c r="G30" s="291"/>
      <c r="H30" s="291"/>
      <c r="I30" s="254" t="s">
        <v>213</v>
      </c>
      <c r="J30" s="253" t="s">
        <v>59</v>
      </c>
      <c r="K30" s="257">
        <v>4.1820000000000004</v>
      </c>
      <c r="L30" s="251" t="s">
        <v>152</v>
      </c>
    </row>
    <row r="31" spans="1:12" s="249" customFormat="1" ht="25.5" x14ac:dyDescent="0.2">
      <c r="A31" s="292">
        <v>10</v>
      </c>
      <c r="B31" s="254" t="s">
        <v>214</v>
      </c>
      <c r="C31" s="253" t="s">
        <v>35</v>
      </c>
      <c r="D31" s="257">
        <v>2</v>
      </c>
      <c r="E31" s="291"/>
      <c r="F31" s="291"/>
      <c r="G31" s="291"/>
      <c r="H31" s="291"/>
      <c r="I31" s="254" t="s">
        <v>215</v>
      </c>
      <c r="J31" s="253" t="s">
        <v>35</v>
      </c>
      <c r="K31" s="252">
        <v>2.02</v>
      </c>
      <c r="L31" s="251" t="s">
        <v>152</v>
      </c>
    </row>
    <row r="32" spans="1:12" s="249" customFormat="1" ht="38.25" x14ac:dyDescent="0.2">
      <c r="A32" s="292">
        <v>11</v>
      </c>
      <c r="B32" s="254" t="s">
        <v>216</v>
      </c>
      <c r="C32" s="253" t="s">
        <v>59</v>
      </c>
      <c r="D32" s="257">
        <v>0.9</v>
      </c>
      <c r="E32" s="291"/>
      <c r="F32" s="291"/>
      <c r="G32" s="291"/>
      <c r="H32" s="291"/>
      <c r="I32" s="291"/>
      <c r="J32" s="291"/>
      <c r="K32" s="291"/>
      <c r="L32" s="251"/>
    </row>
    <row r="33" spans="1:16" s="159" customFormat="1" ht="38.25" x14ac:dyDescent="0.2">
      <c r="A33" s="376">
        <v>12</v>
      </c>
      <c r="B33" s="378" t="s">
        <v>232</v>
      </c>
      <c r="C33" s="372" t="s">
        <v>58</v>
      </c>
      <c r="D33" s="391">
        <v>5</v>
      </c>
      <c r="E33" s="256"/>
      <c r="F33" s="181"/>
      <c r="G33" s="255"/>
      <c r="H33" s="181"/>
      <c r="I33" s="254" t="s">
        <v>217</v>
      </c>
      <c r="J33" s="253" t="s">
        <v>35</v>
      </c>
      <c r="K33" s="293">
        <v>7.9000000000000001E-2</v>
      </c>
      <c r="L33" s="251" t="s">
        <v>152</v>
      </c>
      <c r="O33" s="197" t="s">
        <v>191</v>
      </c>
    </row>
    <row r="34" spans="1:16" s="159" customFormat="1" x14ac:dyDescent="0.2">
      <c r="A34" s="390"/>
      <c r="B34" s="389"/>
      <c r="C34" s="390"/>
      <c r="D34" s="392"/>
      <c r="E34" s="256"/>
      <c r="F34" s="181"/>
      <c r="G34" s="255"/>
      <c r="H34" s="181"/>
      <c r="I34" s="254" t="s">
        <v>218</v>
      </c>
      <c r="J34" s="253" t="s">
        <v>59</v>
      </c>
      <c r="K34" s="293">
        <v>1.2290000000000001</v>
      </c>
      <c r="L34" s="251" t="s">
        <v>152</v>
      </c>
      <c r="O34" s="197"/>
    </row>
    <row r="35" spans="1:16" s="249" customFormat="1" ht="51" x14ac:dyDescent="0.2">
      <c r="A35" s="299">
        <v>13</v>
      </c>
      <c r="B35" s="254" t="s">
        <v>198</v>
      </c>
      <c r="C35" s="253" t="s">
        <v>61</v>
      </c>
      <c r="D35" s="257">
        <v>8.4</v>
      </c>
      <c r="E35" s="256"/>
      <c r="F35" s="181"/>
      <c r="G35" s="255"/>
      <c r="H35" s="181"/>
      <c r="I35" s="254"/>
      <c r="J35" s="253"/>
      <c r="K35" s="252"/>
      <c r="L35" s="251"/>
    </row>
    <row r="36" spans="1:16" s="249" customFormat="1" x14ac:dyDescent="0.2">
      <c r="A36" s="393" t="s">
        <v>207</v>
      </c>
      <c r="B36" s="394"/>
      <c r="C36" s="394"/>
      <c r="D36" s="394"/>
      <c r="E36" s="394"/>
      <c r="F36" s="394"/>
      <c r="G36" s="394"/>
      <c r="H36" s="394"/>
      <c r="I36" s="394"/>
      <c r="J36" s="394"/>
      <c r="K36" s="394"/>
      <c r="L36" s="395"/>
    </row>
    <row r="37" spans="1:16" s="316" customFormat="1" ht="84" customHeight="1" x14ac:dyDescent="0.2">
      <c r="A37" s="311">
        <v>14</v>
      </c>
      <c r="B37" s="312" t="s">
        <v>221</v>
      </c>
      <c r="C37" s="313" t="s">
        <v>59</v>
      </c>
      <c r="D37" s="314">
        <v>53.9</v>
      </c>
      <c r="E37" s="312"/>
      <c r="F37" s="313"/>
      <c r="G37" s="293"/>
      <c r="H37" s="313"/>
      <c r="I37" s="312"/>
      <c r="J37" s="313" t="s">
        <v>191</v>
      </c>
      <c r="K37" s="293"/>
      <c r="L37" s="315" t="s">
        <v>191</v>
      </c>
    </row>
    <row r="38" spans="1:16" s="316" customFormat="1" ht="54.75" customHeight="1" x14ac:dyDescent="0.2">
      <c r="A38" s="311">
        <v>15</v>
      </c>
      <c r="B38" s="312" t="s">
        <v>198</v>
      </c>
      <c r="C38" s="313" t="s">
        <v>59</v>
      </c>
      <c r="D38" s="314">
        <v>86.24</v>
      </c>
      <c r="E38" s="312"/>
      <c r="F38" s="313"/>
      <c r="G38" s="293"/>
      <c r="H38" s="313"/>
      <c r="I38" s="312"/>
      <c r="J38" s="313" t="s">
        <v>191</v>
      </c>
      <c r="K38" s="293" t="s">
        <v>191</v>
      </c>
      <c r="L38" s="315" t="s">
        <v>191</v>
      </c>
    </row>
    <row r="39" spans="1:16" s="316" customFormat="1" ht="26.25" customHeight="1" x14ac:dyDescent="0.2">
      <c r="A39" s="311">
        <v>16</v>
      </c>
      <c r="B39" s="312" t="s">
        <v>222</v>
      </c>
      <c r="C39" s="313" t="s">
        <v>153</v>
      </c>
      <c r="D39" s="314">
        <v>3</v>
      </c>
      <c r="E39" s="312"/>
      <c r="F39" s="313"/>
      <c r="G39" s="293"/>
      <c r="H39" s="313" t="s">
        <v>197</v>
      </c>
      <c r="I39" s="312"/>
      <c r="J39" s="313" t="s">
        <v>191</v>
      </c>
      <c r="K39" s="293" t="s">
        <v>191</v>
      </c>
      <c r="L39" s="315" t="s">
        <v>191</v>
      </c>
    </row>
    <row r="40" spans="1:16" s="316" customFormat="1" ht="28.5" customHeight="1" x14ac:dyDescent="0.2">
      <c r="A40" s="400">
        <v>17</v>
      </c>
      <c r="B40" s="401" t="s">
        <v>223</v>
      </c>
      <c r="C40" s="398" t="s">
        <v>153</v>
      </c>
      <c r="D40" s="396">
        <v>142.4</v>
      </c>
      <c r="E40" s="312"/>
      <c r="F40" s="313"/>
      <c r="G40" s="293"/>
      <c r="H40" s="313"/>
      <c r="I40" s="312" t="s">
        <v>224</v>
      </c>
      <c r="J40" s="313" t="s">
        <v>199</v>
      </c>
      <c r="K40" s="293">
        <v>142.4</v>
      </c>
      <c r="L40" s="315" t="s">
        <v>152</v>
      </c>
    </row>
    <row r="41" spans="1:16" s="316" customFormat="1" ht="43.5" customHeight="1" x14ac:dyDescent="0.2">
      <c r="A41" s="390"/>
      <c r="B41" s="389"/>
      <c r="C41" s="399"/>
      <c r="D41" s="397"/>
      <c r="E41" s="312"/>
      <c r="F41" s="313"/>
      <c r="G41" s="293"/>
      <c r="H41" s="313"/>
      <c r="I41" s="312" t="s">
        <v>225</v>
      </c>
      <c r="J41" s="313" t="s">
        <v>59</v>
      </c>
      <c r="K41" s="293">
        <v>8.4019999999999992</v>
      </c>
      <c r="L41" s="315" t="s">
        <v>152</v>
      </c>
    </row>
    <row r="42" spans="1:16" s="319" customFormat="1" ht="29.25" customHeight="1" x14ac:dyDescent="0.2">
      <c r="A42" s="400">
        <v>18</v>
      </c>
      <c r="B42" s="401" t="s">
        <v>226</v>
      </c>
      <c r="C42" s="313" t="s">
        <v>199</v>
      </c>
      <c r="D42" s="293">
        <v>4</v>
      </c>
      <c r="E42" s="313"/>
      <c r="F42" s="313"/>
      <c r="G42" s="313"/>
      <c r="H42" s="313"/>
      <c r="I42" s="314" t="s">
        <v>227</v>
      </c>
      <c r="J42" s="317" t="s">
        <v>199</v>
      </c>
      <c r="K42" s="318">
        <v>4</v>
      </c>
      <c r="L42" s="315" t="s">
        <v>152</v>
      </c>
      <c r="O42" s="174" t="s">
        <v>191</v>
      </c>
    </row>
    <row r="43" spans="1:16" s="319" customFormat="1" ht="41.25" customHeight="1" x14ac:dyDescent="0.2">
      <c r="A43" s="390"/>
      <c r="B43" s="389"/>
      <c r="C43" s="313"/>
      <c r="D43" s="293"/>
      <c r="E43" s="313"/>
      <c r="F43" s="313"/>
      <c r="G43" s="313"/>
      <c r="H43" s="313"/>
      <c r="I43" s="312" t="s">
        <v>225</v>
      </c>
      <c r="J43" s="313" t="s">
        <v>59</v>
      </c>
      <c r="K43" s="293">
        <v>0.17699999999999999</v>
      </c>
      <c r="L43" s="315" t="s">
        <v>152</v>
      </c>
      <c r="O43" s="174"/>
      <c r="P43" s="319" t="s">
        <v>191</v>
      </c>
    </row>
    <row r="44" spans="1:16" s="249" customFormat="1" ht="41.25" customHeight="1" x14ac:dyDescent="0.2">
      <c r="A44" s="303">
        <v>19</v>
      </c>
      <c r="B44" s="254" t="s">
        <v>228</v>
      </c>
      <c r="C44" s="253" t="s">
        <v>59</v>
      </c>
      <c r="D44" s="310">
        <v>48.51</v>
      </c>
      <c r="E44" s="301"/>
      <c r="F44" s="301"/>
      <c r="G44" s="301"/>
      <c r="H44" s="301"/>
      <c r="I44" s="254" t="s">
        <v>229</v>
      </c>
      <c r="J44" s="253" t="s">
        <v>59</v>
      </c>
      <c r="K44" s="252">
        <v>48.51</v>
      </c>
      <c r="L44" s="251" t="s">
        <v>152</v>
      </c>
    </row>
    <row r="45" spans="1:16" s="159" customFormat="1" ht="51.75" customHeight="1" x14ac:dyDescent="0.2">
      <c r="A45" s="303">
        <v>20</v>
      </c>
      <c r="B45" s="254" t="s">
        <v>230</v>
      </c>
      <c r="C45" s="253" t="s">
        <v>58</v>
      </c>
      <c r="D45" s="310">
        <v>107.8</v>
      </c>
      <c r="E45" s="301"/>
      <c r="F45" s="301"/>
      <c r="G45" s="301"/>
      <c r="H45" s="301"/>
      <c r="I45" s="254" t="s">
        <v>231</v>
      </c>
      <c r="J45" s="253" t="s">
        <v>35</v>
      </c>
      <c r="K45" s="252">
        <v>12.914999999999999</v>
      </c>
      <c r="L45" s="251" t="s">
        <v>152</v>
      </c>
    </row>
    <row r="46" spans="1:16" s="159" customFormat="1" ht="52.5" customHeight="1" x14ac:dyDescent="0.2">
      <c r="A46" s="299">
        <v>21</v>
      </c>
      <c r="B46" s="254" t="s">
        <v>155</v>
      </c>
      <c r="C46" s="253" t="s">
        <v>35</v>
      </c>
      <c r="D46" s="255">
        <v>12.914999999999999</v>
      </c>
      <c r="E46" s="256"/>
      <c r="F46" s="181"/>
      <c r="G46" s="255"/>
      <c r="H46" s="181"/>
      <c r="I46" s="254"/>
      <c r="J46" s="253"/>
      <c r="K46" s="293"/>
      <c r="L46" s="251"/>
      <c r="O46" s="197"/>
    </row>
    <row r="47" spans="1:16" s="159" customFormat="1" ht="30" customHeight="1" x14ac:dyDescent="0.2">
      <c r="A47" s="251">
        <v>22</v>
      </c>
      <c r="B47" s="254" t="s">
        <v>220</v>
      </c>
      <c r="C47" s="253" t="s">
        <v>58</v>
      </c>
      <c r="D47" s="255">
        <v>284</v>
      </c>
      <c r="E47" s="256"/>
      <c r="F47" s="181"/>
      <c r="G47" s="255"/>
      <c r="H47" s="181"/>
      <c r="I47" s="254"/>
      <c r="J47" s="253"/>
      <c r="K47" s="293"/>
      <c r="L47" s="251"/>
      <c r="O47" s="197"/>
    </row>
    <row r="48" spans="1:16" s="249" customFormat="1" x14ac:dyDescent="0.2">
      <c r="A48" s="393" t="s">
        <v>219</v>
      </c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95"/>
    </row>
    <row r="49" spans="1:12" s="249" customFormat="1" ht="51" x14ac:dyDescent="0.2">
      <c r="A49" s="251">
        <v>23</v>
      </c>
      <c r="B49" s="254" t="s">
        <v>154</v>
      </c>
      <c r="C49" s="253" t="s">
        <v>61</v>
      </c>
      <c r="D49" s="257">
        <v>65.7</v>
      </c>
      <c r="E49" s="256"/>
      <c r="F49" s="181"/>
      <c r="G49" s="255"/>
      <c r="H49" s="181"/>
      <c r="I49" s="254"/>
      <c r="J49" s="253"/>
      <c r="K49" s="252"/>
      <c r="L49" s="251"/>
    </row>
    <row r="50" spans="1:12" s="159" customFormat="1" ht="63.75" x14ac:dyDescent="0.2">
      <c r="A50" s="251">
        <v>24</v>
      </c>
      <c r="B50" s="254" t="s">
        <v>182</v>
      </c>
      <c r="C50" s="253" t="s">
        <v>61</v>
      </c>
      <c r="D50" s="257">
        <v>65.7</v>
      </c>
      <c r="E50" s="256"/>
      <c r="F50" s="181"/>
      <c r="G50" s="255"/>
      <c r="H50" s="181"/>
      <c r="I50" s="254"/>
      <c r="J50" s="253"/>
      <c r="K50" s="252"/>
      <c r="L50" s="251"/>
    </row>
    <row r="51" spans="1:12" s="159" customFormat="1" x14ac:dyDescent="0.2">
      <c r="A51" s="309"/>
      <c r="B51" s="322"/>
      <c r="C51" s="323"/>
      <c r="D51" s="307"/>
      <c r="E51" s="320"/>
      <c r="F51" s="304"/>
      <c r="G51" s="321"/>
      <c r="H51" s="304"/>
      <c r="I51" s="305"/>
      <c r="J51" s="306"/>
      <c r="K51" s="308"/>
      <c r="L51" s="309"/>
    </row>
    <row r="52" spans="1:12" s="249" customFormat="1" x14ac:dyDescent="0.2">
      <c r="A52" s="290"/>
      <c r="B52" s="370" t="s">
        <v>118</v>
      </c>
      <c r="C52" s="370"/>
      <c r="D52" s="230"/>
      <c r="E52" s="40"/>
      <c r="F52" s="359" t="s">
        <v>119</v>
      </c>
      <c r="G52" s="359"/>
      <c r="H52" s="359"/>
      <c r="I52" s="158"/>
      <c r="J52" s="159" t="s">
        <v>62</v>
      </c>
      <c r="K52" s="160"/>
      <c r="L52" s="160"/>
    </row>
    <row r="53" spans="1:12" s="249" customFormat="1" x14ac:dyDescent="0.2">
      <c r="A53" s="290"/>
      <c r="B53" s="250"/>
      <c r="C53" s="288"/>
      <c r="D53" s="230"/>
      <c r="E53" s="40"/>
      <c r="F53" s="40"/>
      <c r="G53" s="160"/>
      <c r="H53" s="162"/>
      <c r="I53" s="163"/>
      <c r="J53" s="163"/>
      <c r="K53" s="164"/>
      <c r="L53" s="160"/>
    </row>
    <row r="54" spans="1:12" s="249" customFormat="1" ht="12.75" customHeight="1" x14ac:dyDescent="0.2">
      <c r="A54" s="296"/>
      <c r="B54" s="250"/>
      <c r="C54" s="294"/>
      <c r="D54" s="230"/>
      <c r="E54" s="40"/>
      <c r="F54" s="295" t="s">
        <v>121</v>
      </c>
      <c r="G54" s="296"/>
      <c r="H54" s="296"/>
      <c r="I54" s="158"/>
      <c r="J54" s="159" t="s">
        <v>93</v>
      </c>
      <c r="K54" s="160"/>
      <c r="L54" s="160"/>
    </row>
    <row r="55" spans="1:12" s="249" customFormat="1" ht="12.75" customHeight="1" x14ac:dyDescent="0.2">
      <c r="A55" s="296"/>
      <c r="B55" s="250"/>
      <c r="C55" s="294"/>
      <c r="D55" s="230"/>
      <c r="E55" s="40"/>
      <c r="F55" s="295"/>
      <c r="G55" s="296"/>
      <c r="H55" s="296"/>
      <c r="I55" s="247"/>
      <c r="J55" s="159"/>
      <c r="K55" s="160"/>
      <c r="L55" s="160"/>
    </row>
    <row r="56" spans="1:12" s="249" customFormat="1" ht="12.75" customHeight="1" x14ac:dyDescent="0.2">
      <c r="A56" s="290"/>
      <c r="B56" s="361" t="s">
        <v>120</v>
      </c>
      <c r="C56" s="361"/>
      <c r="D56" s="361"/>
      <c r="E56" s="40"/>
      <c r="F56" s="289" t="s">
        <v>200</v>
      </c>
      <c r="G56" s="290"/>
      <c r="H56" s="290"/>
      <c r="I56" s="158"/>
      <c r="J56" s="159" t="s">
        <v>201</v>
      </c>
      <c r="K56" s="160"/>
      <c r="L56" s="160"/>
    </row>
    <row r="57" spans="1:12" s="249" customFormat="1" ht="12" customHeight="1" x14ac:dyDescent="0.2">
      <c r="A57" s="160"/>
      <c r="B57" s="361"/>
      <c r="C57" s="361"/>
      <c r="D57" s="361"/>
      <c r="E57" s="166"/>
      <c r="F57" s="166"/>
      <c r="G57" s="166"/>
      <c r="H57" s="166"/>
      <c r="I57" s="160"/>
      <c r="J57" s="160"/>
      <c r="K57" s="160"/>
      <c r="L57" s="160"/>
    </row>
    <row r="58" spans="1:12" s="249" customFormat="1" x14ac:dyDescent="0.2">
      <c r="A58" s="160"/>
      <c r="B58" s="230" t="s">
        <v>122</v>
      </c>
      <c r="C58" s="363"/>
      <c r="D58" s="363"/>
      <c r="E58" s="166"/>
      <c r="F58" s="289" t="s">
        <v>194</v>
      </c>
      <c r="G58" s="290"/>
      <c r="H58" s="290"/>
      <c r="I58" s="158"/>
      <c r="J58" s="159" t="s">
        <v>195</v>
      </c>
      <c r="K58" s="160"/>
      <c r="L58" s="160"/>
    </row>
    <row r="59" spans="1:12" s="40" customFormat="1" x14ac:dyDescent="0.2">
      <c r="A59" s="160"/>
      <c r="B59" s="290"/>
      <c r="D59" s="290"/>
      <c r="E59" s="166"/>
      <c r="F59" s="359"/>
      <c r="G59" s="359"/>
      <c r="H59" s="359"/>
      <c r="I59" s="158"/>
      <c r="J59" s="159"/>
      <c r="K59" s="160"/>
      <c r="L59" s="160"/>
    </row>
    <row r="60" spans="1:12" s="40" customFormat="1" ht="12" customHeight="1" x14ac:dyDescent="0.2">
      <c r="A60" s="160"/>
      <c r="B60" s="167"/>
      <c r="C60" s="168"/>
      <c r="D60" s="169"/>
      <c r="E60" s="166"/>
      <c r="F60" s="166"/>
      <c r="G60" s="166"/>
      <c r="H60" s="248"/>
      <c r="I60" s="247"/>
      <c r="J60" s="159"/>
      <c r="K60" s="160"/>
      <c r="L60" s="160"/>
    </row>
    <row r="61" spans="1:12" s="40" customFormat="1" x14ac:dyDescent="0.2">
      <c r="A61" s="160"/>
      <c r="B61" s="167"/>
      <c r="C61" s="168"/>
      <c r="D61" s="169"/>
      <c r="E61" s="166"/>
      <c r="F61" s="359"/>
      <c r="G61" s="359"/>
      <c r="H61" s="359"/>
      <c r="I61" s="158"/>
      <c r="J61" s="159"/>
      <c r="K61" s="160"/>
      <c r="L61" s="160"/>
    </row>
    <row r="62" spans="1:12" s="40" customFormat="1" x14ac:dyDescent="0.2">
      <c r="A62" s="243"/>
      <c r="B62" s="242"/>
      <c r="C62" s="37"/>
      <c r="D62" s="241"/>
      <c r="E62" s="37"/>
      <c r="F62" s="37"/>
      <c r="G62" s="37"/>
      <c r="H62" s="240"/>
      <c r="I62" s="239"/>
      <c r="J62" s="238"/>
      <c r="K62" s="37"/>
      <c r="L62" s="37"/>
    </row>
    <row r="63" spans="1:12" s="40" customFormat="1" x14ac:dyDescent="0.2">
      <c r="A63" s="243"/>
      <c r="B63" s="242"/>
      <c r="C63" s="37"/>
      <c r="D63" s="241"/>
      <c r="E63" s="37"/>
      <c r="F63" s="37"/>
      <c r="G63" s="37"/>
      <c r="H63" s="240"/>
      <c r="I63" s="239"/>
      <c r="J63" s="238"/>
      <c r="K63" s="37"/>
      <c r="L63" s="37"/>
    </row>
    <row r="64" spans="1:12" s="40" customFormat="1" x14ac:dyDescent="0.2">
      <c r="A64" s="243"/>
      <c r="B64" s="242"/>
      <c r="C64" s="37"/>
      <c r="D64" s="241"/>
      <c r="E64" s="37"/>
      <c r="F64" s="37"/>
      <c r="G64" s="37"/>
      <c r="H64" s="240"/>
      <c r="I64" s="239"/>
      <c r="J64" s="238"/>
      <c r="K64" s="37"/>
      <c r="L64" s="37"/>
    </row>
    <row r="65" spans="1:13" s="40" customFormat="1" x14ac:dyDescent="0.2">
      <c r="A65" s="243"/>
      <c r="B65" s="242"/>
      <c r="C65" s="37"/>
      <c r="D65" s="241"/>
      <c r="E65" s="37"/>
      <c r="F65" s="37"/>
      <c r="G65" s="37"/>
      <c r="H65" s="240"/>
      <c r="I65" s="239"/>
      <c r="J65" s="238"/>
      <c r="K65" s="37"/>
      <c r="L65" s="37"/>
    </row>
    <row r="66" spans="1:13" s="40" customFormat="1" x14ac:dyDescent="0.2">
      <c r="A66" s="243"/>
      <c r="B66" s="242"/>
      <c r="C66" s="37"/>
      <c r="D66" s="241"/>
      <c r="E66" s="37"/>
      <c r="F66" s="37"/>
      <c r="G66" s="37"/>
      <c r="H66" s="240"/>
      <c r="I66" s="239"/>
      <c r="J66" s="238"/>
      <c r="K66" s="37"/>
      <c r="L66" s="37"/>
    </row>
    <row r="67" spans="1:13" s="40" customFormat="1" x14ac:dyDescent="0.2">
      <c r="A67" s="243"/>
      <c r="B67" s="242"/>
      <c r="C67" s="37"/>
      <c r="D67" s="241"/>
      <c r="E67" s="37"/>
      <c r="F67" s="37"/>
      <c r="G67" s="37"/>
      <c r="H67" s="240"/>
      <c r="I67" s="239"/>
      <c r="J67" s="238"/>
      <c r="K67" s="37"/>
      <c r="L67" s="37"/>
    </row>
    <row r="68" spans="1:13" s="40" customFormat="1" x14ac:dyDescent="0.2">
      <c r="A68" s="243"/>
      <c r="B68" s="242"/>
      <c r="C68" s="37"/>
      <c r="D68" s="241"/>
      <c r="E68" s="37"/>
      <c r="F68" s="37"/>
      <c r="G68" s="37"/>
      <c r="H68" s="240"/>
      <c r="I68" s="239"/>
      <c r="J68" s="238"/>
      <c r="K68" s="37"/>
      <c r="L68" s="37"/>
    </row>
    <row r="69" spans="1:13" s="40" customFormat="1" x14ac:dyDescent="0.2">
      <c r="A69" s="243"/>
      <c r="B69" s="242"/>
      <c r="C69" s="37"/>
      <c r="D69" s="241"/>
      <c r="E69" s="37"/>
      <c r="F69" s="37"/>
      <c r="G69" s="37"/>
      <c r="H69" s="240"/>
      <c r="I69" s="239"/>
      <c r="J69" s="238"/>
      <c r="K69" s="37"/>
      <c r="L69" s="37"/>
    </row>
    <row r="70" spans="1:13" s="40" customFormat="1" x14ac:dyDescent="0.2">
      <c r="A70" s="243"/>
      <c r="B70" s="242"/>
      <c r="C70" s="37"/>
      <c r="D70" s="241"/>
      <c r="E70" s="37"/>
      <c r="F70" s="37"/>
      <c r="G70" s="37"/>
      <c r="H70" s="240"/>
      <c r="I70" s="239"/>
      <c r="J70" s="238"/>
      <c r="K70" s="37"/>
      <c r="L70" s="37"/>
    </row>
    <row r="71" spans="1:13" s="40" customFormat="1" ht="13.5" customHeight="1" x14ac:dyDescent="0.2">
      <c r="A71" s="243"/>
      <c r="B71" s="242"/>
      <c r="C71" s="37"/>
      <c r="D71" s="241"/>
      <c r="E71" s="37"/>
      <c r="F71" s="37"/>
      <c r="G71" s="37"/>
      <c r="H71" s="240"/>
      <c r="I71" s="239"/>
      <c r="J71" s="238"/>
      <c r="K71" s="37"/>
      <c r="L71" s="37"/>
    </row>
    <row r="72" spans="1:13" s="40" customFormat="1" x14ac:dyDescent="0.2">
      <c r="A72" s="243"/>
      <c r="B72" s="242"/>
      <c r="C72" s="37"/>
      <c r="D72" s="241"/>
      <c r="E72" s="37"/>
      <c r="F72" s="37"/>
      <c r="G72" s="37"/>
      <c r="H72" s="240"/>
      <c r="I72" s="239"/>
      <c r="J72" s="238"/>
      <c r="K72" s="37"/>
      <c r="L72" s="37"/>
    </row>
    <row r="73" spans="1:13" s="40" customFormat="1" ht="15" x14ac:dyDescent="0.25">
      <c r="A73" s="243"/>
      <c r="B73" s="242"/>
      <c r="C73" s="37"/>
      <c r="D73" s="241"/>
      <c r="E73" s="37"/>
      <c r="F73" s="37"/>
      <c r="G73" s="37"/>
      <c r="H73" s="240"/>
      <c r="I73" s="239"/>
      <c r="J73" s="238"/>
      <c r="K73" s="37"/>
      <c r="L73" s="37"/>
      <c r="M73" s="245"/>
    </row>
    <row r="74" spans="1:13" s="245" customFormat="1" ht="15" x14ac:dyDescent="0.25">
      <c r="A74" s="243"/>
      <c r="B74" s="242"/>
      <c r="C74" s="37"/>
      <c r="D74" s="241"/>
      <c r="E74" s="37"/>
      <c r="F74" s="37"/>
      <c r="G74" s="37"/>
      <c r="H74" s="240"/>
      <c r="I74" s="239"/>
      <c r="J74" s="238"/>
      <c r="K74" s="37"/>
      <c r="L74" s="37"/>
    </row>
    <row r="75" spans="1:13" s="245" customFormat="1" ht="15" x14ac:dyDescent="0.25">
      <c r="A75" s="243"/>
      <c r="B75" s="242"/>
      <c r="C75" s="37"/>
      <c r="D75" s="241"/>
      <c r="E75" s="37"/>
      <c r="F75" s="37"/>
      <c r="G75" s="37"/>
      <c r="H75" s="240"/>
      <c r="I75" s="239"/>
      <c r="J75" s="238"/>
      <c r="K75" s="37"/>
      <c r="L75" s="37"/>
    </row>
    <row r="76" spans="1:13" s="245" customFormat="1" ht="15" x14ac:dyDescent="0.25">
      <c r="A76" s="243"/>
      <c r="B76" s="242"/>
      <c r="C76" s="37"/>
      <c r="D76" s="241"/>
      <c r="E76" s="37"/>
      <c r="F76" s="37"/>
      <c r="G76" s="37"/>
      <c r="H76" s="240"/>
      <c r="I76" s="239"/>
      <c r="J76" s="238"/>
      <c r="K76" s="37"/>
      <c r="L76" s="37"/>
    </row>
    <row r="77" spans="1:13" s="245" customFormat="1" ht="15" x14ac:dyDescent="0.25">
      <c r="A77" s="243"/>
      <c r="B77" s="242"/>
      <c r="C77" s="37"/>
      <c r="D77" s="241"/>
      <c r="E77" s="37"/>
      <c r="F77" s="37"/>
      <c r="G77" s="37"/>
      <c r="H77" s="240"/>
      <c r="I77" s="239"/>
      <c r="J77" s="238"/>
      <c r="K77" s="37"/>
      <c r="L77" s="37"/>
    </row>
    <row r="78" spans="1:13" s="245" customFormat="1" ht="15" x14ac:dyDescent="0.25">
      <c r="A78" s="243"/>
      <c r="B78" s="242"/>
      <c r="C78" s="37"/>
      <c r="D78" s="241"/>
      <c r="E78" s="37"/>
      <c r="F78" s="37"/>
      <c r="G78" s="37"/>
      <c r="H78" s="240"/>
      <c r="I78" s="239"/>
      <c r="J78" s="238"/>
      <c r="K78" s="37"/>
      <c r="L78" s="37"/>
    </row>
    <row r="79" spans="1:13" s="245" customFormat="1" ht="15" x14ac:dyDescent="0.25">
      <c r="A79" s="243"/>
      <c r="B79" s="242"/>
      <c r="C79" s="37"/>
      <c r="D79" s="241"/>
      <c r="E79" s="37"/>
      <c r="F79" s="37"/>
      <c r="G79" s="37"/>
      <c r="H79" s="240"/>
      <c r="I79" s="159"/>
      <c r="J79" s="238"/>
      <c r="K79" s="37"/>
      <c r="L79" s="37"/>
    </row>
    <row r="80" spans="1:13" s="245" customFormat="1" ht="15" x14ac:dyDescent="0.25">
      <c r="A80" s="243"/>
      <c r="B80" s="242"/>
      <c r="C80" s="37"/>
      <c r="D80" s="241"/>
      <c r="E80" s="37"/>
      <c r="F80" s="37"/>
      <c r="G80" s="37"/>
      <c r="H80" s="240"/>
      <c r="I80" s="239"/>
      <c r="J80" s="238"/>
      <c r="K80" s="37"/>
      <c r="L80" s="37"/>
    </row>
    <row r="81" spans="1:13" s="245" customFormat="1" ht="15" x14ac:dyDescent="0.25">
      <c r="A81" s="243"/>
      <c r="B81" s="242"/>
      <c r="C81" s="37"/>
      <c r="D81" s="241"/>
      <c r="E81" s="37"/>
      <c r="F81" s="37"/>
      <c r="G81" s="37"/>
      <c r="H81" s="240"/>
      <c r="I81" s="239"/>
      <c r="J81" s="238"/>
      <c r="K81" s="37"/>
      <c r="L81" s="37"/>
    </row>
    <row r="82" spans="1:13" s="245" customFormat="1" ht="15" customHeight="1" x14ac:dyDescent="0.25">
      <c r="A82" s="243"/>
      <c r="B82" s="242"/>
      <c r="C82" s="37"/>
      <c r="D82" s="241"/>
      <c r="E82" s="37"/>
      <c r="F82" s="37"/>
      <c r="G82" s="37"/>
      <c r="H82" s="240"/>
      <c r="I82" s="239"/>
      <c r="J82" s="238"/>
      <c r="K82" s="37"/>
      <c r="L82" s="37"/>
    </row>
    <row r="83" spans="1:13" s="245" customFormat="1" ht="24.75" customHeight="1" x14ac:dyDescent="0.25">
      <c r="A83" s="243"/>
      <c r="B83" s="242"/>
      <c r="C83" s="37"/>
      <c r="D83" s="241"/>
      <c r="E83" s="37"/>
      <c r="F83" s="37"/>
      <c r="G83" s="37"/>
      <c r="H83" s="240"/>
      <c r="I83" s="239"/>
      <c r="J83" s="238"/>
      <c r="K83" s="37"/>
      <c r="L83" s="37"/>
    </row>
    <row r="84" spans="1:13" s="245" customFormat="1" ht="15" customHeight="1" x14ac:dyDescent="0.25">
      <c r="A84" s="243"/>
      <c r="B84" s="242"/>
      <c r="C84" s="37"/>
      <c r="D84" s="241"/>
      <c r="E84" s="37"/>
      <c r="F84" s="37"/>
      <c r="G84" s="37"/>
      <c r="H84" s="240"/>
      <c r="I84" s="239"/>
      <c r="J84" s="238"/>
      <c r="K84" s="37"/>
      <c r="L84" s="37"/>
    </row>
    <row r="85" spans="1:13" s="245" customFormat="1" ht="15" customHeight="1" x14ac:dyDescent="0.25">
      <c r="A85" s="243"/>
      <c r="B85" s="242"/>
      <c r="C85" s="37"/>
      <c r="D85" s="241"/>
      <c r="E85" s="37"/>
      <c r="F85" s="37"/>
      <c r="G85" s="37"/>
      <c r="H85" s="240"/>
      <c r="I85" s="239"/>
      <c r="J85" s="238"/>
      <c r="K85" s="37"/>
      <c r="L85" s="37"/>
    </row>
    <row r="86" spans="1:13" s="245" customFormat="1" ht="15" x14ac:dyDescent="0.25">
      <c r="A86" s="243"/>
      <c r="B86" s="242"/>
      <c r="C86" s="37"/>
      <c r="D86" s="241"/>
      <c r="E86" s="37"/>
      <c r="F86" s="37"/>
      <c r="G86" s="37"/>
      <c r="H86" s="240"/>
      <c r="I86" s="239"/>
      <c r="J86" s="238"/>
      <c r="K86" s="37"/>
      <c r="L86" s="37"/>
    </row>
    <row r="87" spans="1:13" s="245" customFormat="1" ht="15" x14ac:dyDescent="0.25">
      <c r="A87" s="243"/>
      <c r="B87" s="242"/>
      <c r="C87" s="37"/>
      <c r="D87" s="241"/>
      <c r="E87" s="37"/>
      <c r="F87" s="37"/>
      <c r="G87" s="37"/>
      <c r="H87" s="240"/>
      <c r="I87" s="239"/>
      <c r="J87" s="238"/>
      <c r="K87" s="37"/>
      <c r="L87" s="37"/>
      <c r="M87" s="40"/>
    </row>
    <row r="88" spans="1:13" s="40" customFormat="1" ht="15" x14ac:dyDescent="0.25">
      <c r="A88" s="243"/>
      <c r="B88" s="242"/>
      <c r="C88" s="37"/>
      <c r="D88" s="241"/>
      <c r="E88" s="37"/>
      <c r="F88" s="37"/>
      <c r="G88" s="37"/>
      <c r="H88" s="240"/>
      <c r="I88" s="239"/>
      <c r="J88" s="238"/>
      <c r="K88" s="37"/>
      <c r="L88" s="37"/>
      <c r="M88" s="246"/>
    </row>
    <row r="89" spans="1:13" s="246" customFormat="1" ht="15" x14ac:dyDescent="0.25">
      <c r="A89" s="243"/>
      <c r="B89" s="242"/>
      <c r="C89" s="37"/>
      <c r="D89" s="241"/>
      <c r="E89" s="37"/>
      <c r="F89" s="37"/>
      <c r="G89" s="37"/>
      <c r="H89" s="240"/>
      <c r="I89" s="239"/>
      <c r="J89" s="238"/>
      <c r="K89" s="37"/>
      <c r="L89" s="37"/>
    </row>
    <row r="90" spans="1:13" s="246" customFormat="1" ht="15" x14ac:dyDescent="0.25">
      <c r="A90" s="243"/>
      <c r="B90" s="242"/>
      <c r="C90" s="37"/>
      <c r="D90" s="241"/>
      <c r="E90" s="37"/>
      <c r="F90" s="37"/>
      <c r="G90" s="37"/>
      <c r="H90" s="240"/>
      <c r="I90" s="239"/>
      <c r="J90" s="238"/>
      <c r="K90" s="37"/>
      <c r="L90" s="37"/>
      <c r="M90" s="245"/>
    </row>
    <row r="91" spans="1:13" s="245" customFormat="1" ht="15" customHeight="1" x14ac:dyDescent="0.25">
      <c r="A91" s="243"/>
      <c r="B91" s="242"/>
      <c r="C91" s="37"/>
      <c r="D91" s="241"/>
      <c r="E91" s="37"/>
      <c r="F91" s="37"/>
      <c r="G91" s="37"/>
      <c r="H91" s="240"/>
      <c r="I91" s="239"/>
      <c r="J91" s="238"/>
      <c r="K91" s="37"/>
      <c r="L91" s="37"/>
    </row>
    <row r="92" spans="1:13" s="245" customFormat="1" ht="15" x14ac:dyDescent="0.25">
      <c r="A92" s="243"/>
      <c r="B92" s="242"/>
      <c r="C92" s="37"/>
      <c r="D92" s="241"/>
      <c r="E92" s="37"/>
      <c r="F92" s="37"/>
      <c r="G92" s="37"/>
      <c r="H92" s="240"/>
      <c r="I92" s="239"/>
      <c r="J92" s="238"/>
      <c r="K92" s="37"/>
      <c r="L92" s="37"/>
    </row>
    <row r="93" spans="1:13" s="245" customFormat="1" ht="26.25" customHeight="1" x14ac:dyDescent="0.25">
      <c r="A93" s="243"/>
      <c r="B93" s="242"/>
      <c r="C93" s="37"/>
      <c r="D93" s="241"/>
      <c r="E93" s="37"/>
      <c r="F93" s="37"/>
      <c r="G93" s="37"/>
      <c r="H93" s="240"/>
      <c r="I93" s="239"/>
      <c r="J93" s="238"/>
      <c r="K93" s="37"/>
      <c r="L93" s="37"/>
    </row>
    <row r="94" spans="1:13" s="245" customFormat="1" ht="25.5" customHeight="1" x14ac:dyDescent="0.25">
      <c r="A94" s="243"/>
      <c r="B94" s="242"/>
      <c r="C94" s="37"/>
      <c r="D94" s="241"/>
      <c r="E94" s="37"/>
      <c r="F94" s="37"/>
      <c r="G94" s="37"/>
      <c r="H94" s="240"/>
      <c r="I94" s="239"/>
      <c r="J94" s="238"/>
      <c r="K94" s="37"/>
      <c r="L94" s="37"/>
    </row>
    <row r="95" spans="1:13" s="245" customFormat="1" ht="15" x14ac:dyDescent="0.25">
      <c r="A95" s="243"/>
      <c r="B95" s="242"/>
      <c r="C95" s="37"/>
      <c r="D95" s="241"/>
      <c r="E95" s="37"/>
      <c r="F95" s="37"/>
      <c r="G95" s="37"/>
      <c r="H95" s="240"/>
      <c r="I95" s="239"/>
      <c r="J95" s="238"/>
      <c r="K95" s="37"/>
      <c r="L95" s="37"/>
    </row>
    <row r="96" spans="1:13" s="245" customFormat="1" ht="15" x14ac:dyDescent="0.25">
      <c r="A96" s="243"/>
      <c r="B96" s="242"/>
      <c r="C96" s="37"/>
      <c r="D96" s="241"/>
      <c r="E96" s="37"/>
      <c r="F96" s="37"/>
      <c r="G96" s="37"/>
      <c r="H96" s="240"/>
      <c r="I96" s="239"/>
      <c r="J96" s="238"/>
      <c r="K96" s="37"/>
      <c r="L96" s="37"/>
    </row>
    <row r="97" spans="1:13" s="245" customFormat="1" ht="15" x14ac:dyDescent="0.25">
      <c r="A97" s="243"/>
      <c r="B97" s="242"/>
      <c r="C97" s="37"/>
      <c r="D97" s="241"/>
      <c r="E97" s="37"/>
      <c r="F97" s="37"/>
      <c r="G97" s="37"/>
      <c r="H97" s="240"/>
      <c r="I97" s="239"/>
      <c r="J97" s="238"/>
      <c r="K97" s="37"/>
      <c r="L97" s="37"/>
    </row>
    <row r="98" spans="1:13" s="245" customFormat="1" ht="15" customHeight="1" x14ac:dyDescent="0.25">
      <c r="A98" s="243"/>
      <c r="B98" s="242"/>
      <c r="C98" s="37"/>
      <c r="D98" s="241"/>
      <c r="E98" s="37"/>
      <c r="F98" s="37"/>
      <c r="G98" s="37"/>
      <c r="H98" s="240"/>
      <c r="I98" s="239"/>
      <c r="J98" s="238"/>
      <c r="K98" s="37"/>
      <c r="L98" s="37"/>
    </row>
    <row r="99" spans="1:13" s="245" customFormat="1" ht="28.5" customHeight="1" x14ac:dyDescent="0.25">
      <c r="A99" s="243"/>
      <c r="B99" s="242"/>
      <c r="C99" s="37"/>
      <c r="D99" s="241"/>
      <c r="E99" s="37"/>
      <c r="F99" s="37"/>
      <c r="G99" s="37"/>
      <c r="H99" s="240"/>
      <c r="I99" s="239"/>
      <c r="J99" s="238"/>
      <c r="K99" s="37"/>
      <c r="L99" s="37"/>
    </row>
    <row r="100" spans="1:13" s="245" customFormat="1" ht="25.5" customHeight="1" x14ac:dyDescent="0.25">
      <c r="A100" s="243"/>
      <c r="B100" s="242"/>
      <c r="C100" s="37"/>
      <c r="D100" s="241"/>
      <c r="E100" s="37"/>
      <c r="F100" s="37"/>
      <c r="G100" s="37"/>
      <c r="H100" s="240"/>
      <c r="I100" s="239"/>
      <c r="J100" s="238"/>
      <c r="K100" s="37"/>
      <c r="L100" s="37"/>
    </row>
    <row r="101" spans="1:13" s="245" customFormat="1" ht="15" x14ac:dyDescent="0.25">
      <c r="A101" s="243"/>
      <c r="B101" s="242"/>
      <c r="C101" s="37"/>
      <c r="D101" s="241"/>
      <c r="E101" s="37"/>
      <c r="F101" s="37"/>
      <c r="G101" s="37"/>
      <c r="H101" s="240"/>
      <c r="I101" s="239"/>
      <c r="J101" s="238"/>
      <c r="K101" s="37"/>
      <c r="L101" s="37"/>
    </row>
    <row r="102" spans="1:13" s="245" customFormat="1" ht="15" x14ac:dyDescent="0.25">
      <c r="A102" s="243"/>
      <c r="B102" s="242"/>
      <c r="C102" s="37"/>
      <c r="D102" s="241"/>
      <c r="E102" s="37"/>
      <c r="F102" s="37"/>
      <c r="G102" s="37"/>
      <c r="H102" s="240"/>
      <c r="I102" s="239"/>
      <c r="J102" s="238"/>
      <c r="K102" s="37"/>
      <c r="L102" s="37"/>
    </row>
    <row r="103" spans="1:13" s="245" customFormat="1" ht="15" x14ac:dyDescent="0.25">
      <c r="A103" s="243"/>
      <c r="B103" s="242"/>
      <c r="C103" s="37"/>
      <c r="D103" s="241"/>
      <c r="E103" s="37"/>
      <c r="F103" s="37"/>
      <c r="G103" s="37"/>
      <c r="H103" s="240"/>
      <c r="I103" s="239"/>
      <c r="J103" s="238"/>
      <c r="K103" s="37"/>
      <c r="L103" s="37"/>
    </row>
    <row r="104" spans="1:13" s="245" customFormat="1" ht="15" x14ac:dyDescent="0.25">
      <c r="A104" s="243"/>
      <c r="B104" s="242"/>
      <c r="C104" s="37"/>
      <c r="D104" s="241"/>
      <c r="E104" s="37"/>
      <c r="F104" s="37"/>
      <c r="G104" s="37"/>
      <c r="H104" s="240"/>
      <c r="I104" s="239"/>
      <c r="J104" s="238"/>
      <c r="K104" s="37"/>
      <c r="L104" s="37"/>
    </row>
    <row r="105" spans="1:13" s="245" customFormat="1" ht="15" x14ac:dyDescent="0.25">
      <c r="A105" s="243"/>
      <c r="B105" s="242"/>
      <c r="C105" s="37"/>
      <c r="D105" s="241"/>
      <c r="E105" s="37"/>
      <c r="F105" s="37"/>
      <c r="G105" s="37"/>
      <c r="H105" s="240"/>
      <c r="I105" s="239"/>
      <c r="J105" s="238"/>
      <c r="K105" s="37"/>
      <c r="L105" s="37"/>
    </row>
    <row r="106" spans="1:13" s="245" customFormat="1" ht="15" x14ac:dyDescent="0.25">
      <c r="A106" s="243"/>
      <c r="B106" s="242"/>
      <c r="C106" s="37"/>
      <c r="D106" s="241"/>
      <c r="E106" s="37"/>
      <c r="F106" s="37"/>
      <c r="G106" s="37"/>
      <c r="H106" s="240"/>
      <c r="I106" s="239"/>
      <c r="J106" s="238"/>
      <c r="K106" s="37"/>
      <c r="L106" s="37"/>
    </row>
    <row r="107" spans="1:13" s="245" customFormat="1" ht="15" x14ac:dyDescent="0.25">
      <c r="A107" s="243"/>
      <c r="B107" s="242"/>
      <c r="C107" s="37"/>
      <c r="D107" s="241"/>
      <c r="E107" s="37"/>
      <c r="F107" s="37"/>
      <c r="G107" s="37"/>
      <c r="H107" s="240"/>
      <c r="I107" s="239"/>
      <c r="J107" s="238"/>
      <c r="K107" s="37"/>
      <c r="L107" s="37"/>
    </row>
    <row r="108" spans="1:13" s="245" customFormat="1" ht="15" x14ac:dyDescent="0.25">
      <c r="A108" s="243"/>
      <c r="B108" s="242"/>
      <c r="C108" s="37"/>
      <c r="D108" s="241"/>
      <c r="E108" s="37"/>
      <c r="F108" s="37"/>
      <c r="G108" s="37"/>
      <c r="H108" s="240"/>
      <c r="I108" s="239"/>
      <c r="J108" s="238"/>
      <c r="K108" s="37"/>
      <c r="L108" s="37"/>
    </row>
    <row r="109" spans="1:13" s="245" customFormat="1" ht="15" customHeight="1" x14ac:dyDescent="0.25">
      <c r="A109" s="243"/>
      <c r="B109" s="242"/>
      <c r="C109" s="37"/>
      <c r="D109" s="241"/>
      <c r="E109" s="37"/>
      <c r="F109" s="37"/>
      <c r="G109" s="37"/>
      <c r="H109" s="240"/>
      <c r="I109" s="239"/>
      <c r="J109" s="238"/>
      <c r="K109" s="37"/>
      <c r="L109" s="37"/>
      <c r="M109" s="40"/>
    </row>
    <row r="110" spans="1:13" s="40" customFormat="1" ht="15" x14ac:dyDescent="0.25">
      <c r="A110" s="243"/>
      <c r="B110" s="242"/>
      <c r="C110" s="37"/>
      <c r="D110" s="241"/>
      <c r="E110" s="37"/>
      <c r="F110" s="37"/>
      <c r="G110" s="37"/>
      <c r="H110" s="240"/>
      <c r="I110" s="239"/>
      <c r="J110" s="238"/>
      <c r="K110" s="37"/>
      <c r="L110" s="37"/>
      <c r="M110" s="246"/>
    </row>
    <row r="111" spans="1:13" s="246" customFormat="1" ht="15" x14ac:dyDescent="0.25">
      <c r="A111" s="243"/>
      <c r="B111" s="242"/>
      <c r="C111" s="37"/>
      <c r="D111" s="241"/>
      <c r="E111" s="37"/>
      <c r="F111" s="37"/>
      <c r="G111" s="37"/>
      <c r="H111" s="240"/>
      <c r="I111" s="239"/>
      <c r="J111" s="238"/>
      <c r="K111" s="37"/>
      <c r="L111" s="37"/>
    </row>
    <row r="112" spans="1:13" s="246" customFormat="1" ht="15" x14ac:dyDescent="0.25">
      <c r="A112" s="243"/>
      <c r="B112" s="242"/>
      <c r="C112" s="37"/>
      <c r="D112" s="241"/>
      <c r="E112" s="37"/>
      <c r="F112" s="37"/>
      <c r="G112" s="37"/>
      <c r="H112" s="240"/>
      <c r="I112" s="239"/>
      <c r="J112" s="238"/>
      <c r="K112" s="37"/>
      <c r="L112" s="37"/>
      <c r="M112" s="245"/>
    </row>
    <row r="113" spans="1:13" s="245" customFormat="1" ht="25.5" customHeight="1" x14ac:dyDescent="0.25">
      <c r="A113" s="243"/>
      <c r="B113" s="242"/>
      <c r="C113" s="37"/>
      <c r="D113" s="241"/>
      <c r="E113" s="37"/>
      <c r="F113" s="37"/>
      <c r="G113" s="37"/>
      <c r="H113" s="240"/>
      <c r="I113" s="239"/>
      <c r="J113" s="238"/>
      <c r="K113" s="37"/>
      <c r="L113" s="37"/>
    </row>
    <row r="114" spans="1:13" s="245" customFormat="1" ht="15" x14ac:dyDescent="0.25">
      <c r="A114" s="243"/>
      <c r="B114" s="242"/>
      <c r="C114" s="37"/>
      <c r="D114" s="241"/>
      <c r="E114" s="37"/>
      <c r="F114" s="37"/>
      <c r="G114" s="37"/>
      <c r="H114" s="240"/>
      <c r="I114" s="239"/>
      <c r="J114" s="238"/>
      <c r="K114" s="37"/>
      <c r="L114" s="37"/>
    </row>
    <row r="115" spans="1:13" s="245" customFormat="1" ht="15" x14ac:dyDescent="0.25">
      <c r="A115" s="243"/>
      <c r="B115" s="242"/>
      <c r="C115" s="37"/>
      <c r="D115" s="241"/>
      <c r="E115" s="37"/>
      <c r="F115" s="37"/>
      <c r="G115" s="37"/>
      <c r="H115" s="240"/>
      <c r="I115" s="239"/>
      <c r="J115" s="238"/>
      <c r="K115" s="37"/>
      <c r="L115" s="37"/>
    </row>
    <row r="116" spans="1:13" s="245" customFormat="1" ht="15" x14ac:dyDescent="0.25">
      <c r="A116" s="243"/>
      <c r="B116" s="242"/>
      <c r="C116" s="37"/>
      <c r="D116" s="241"/>
      <c r="E116" s="37"/>
      <c r="F116" s="37"/>
      <c r="G116" s="37"/>
      <c r="H116" s="240"/>
      <c r="I116" s="239"/>
      <c r="J116" s="238"/>
      <c r="K116" s="37"/>
      <c r="L116" s="37"/>
    </row>
    <row r="117" spans="1:13" s="245" customFormat="1" ht="15" x14ac:dyDescent="0.25">
      <c r="A117" s="243"/>
      <c r="B117" s="242"/>
      <c r="C117" s="37"/>
      <c r="D117" s="241"/>
      <c r="E117" s="37"/>
      <c r="F117" s="37"/>
      <c r="G117" s="37"/>
      <c r="H117" s="240"/>
      <c r="I117" s="239"/>
      <c r="J117" s="238"/>
      <c r="K117" s="37"/>
      <c r="L117" s="37"/>
    </row>
    <row r="118" spans="1:13" s="245" customFormat="1" ht="15" x14ac:dyDescent="0.25">
      <c r="A118" s="243"/>
      <c r="B118" s="242"/>
      <c r="C118" s="37"/>
      <c r="D118" s="241"/>
      <c r="E118" s="37"/>
      <c r="F118" s="37"/>
      <c r="G118" s="37"/>
      <c r="H118" s="240"/>
      <c r="I118" s="239"/>
      <c r="J118" s="238"/>
      <c r="K118" s="37"/>
      <c r="L118" s="37"/>
    </row>
    <row r="119" spans="1:13" s="245" customFormat="1" ht="15" x14ac:dyDescent="0.25">
      <c r="A119" s="243"/>
      <c r="B119" s="242"/>
      <c r="C119" s="37"/>
      <c r="D119" s="241"/>
      <c r="E119" s="37"/>
      <c r="F119" s="37"/>
      <c r="G119" s="37"/>
      <c r="H119" s="240"/>
      <c r="I119" s="239"/>
      <c r="J119" s="238"/>
      <c r="K119" s="37"/>
      <c r="L119" s="37"/>
    </row>
    <row r="120" spans="1:13" s="245" customFormat="1" ht="15" x14ac:dyDescent="0.25">
      <c r="A120" s="243"/>
      <c r="B120" s="242"/>
      <c r="C120" s="37"/>
      <c r="D120" s="241"/>
      <c r="E120" s="37"/>
      <c r="F120" s="37"/>
      <c r="G120" s="37"/>
      <c r="H120" s="240"/>
      <c r="I120" s="239"/>
      <c r="J120" s="238"/>
      <c r="K120" s="37"/>
      <c r="L120" s="37"/>
    </row>
    <row r="121" spans="1:13" s="245" customFormat="1" ht="15" x14ac:dyDescent="0.25">
      <c r="A121" s="243"/>
      <c r="B121" s="242"/>
      <c r="C121" s="37"/>
      <c r="D121" s="241"/>
      <c r="E121" s="37"/>
      <c r="F121" s="37"/>
      <c r="G121" s="37"/>
      <c r="H121" s="240"/>
      <c r="I121" s="239"/>
      <c r="J121" s="238"/>
      <c r="K121" s="37"/>
      <c r="L121" s="37"/>
    </row>
    <row r="122" spans="1:13" s="245" customFormat="1" ht="15" customHeight="1" x14ac:dyDescent="0.25">
      <c r="A122" s="243"/>
      <c r="B122" s="242"/>
      <c r="C122" s="37"/>
      <c r="D122" s="241"/>
      <c r="E122" s="37"/>
      <c r="F122" s="37"/>
      <c r="G122" s="37"/>
      <c r="H122" s="240"/>
      <c r="I122" s="239"/>
      <c r="J122" s="238"/>
      <c r="K122" s="37"/>
      <c r="L122" s="37"/>
    </row>
    <row r="123" spans="1:13" s="245" customFormat="1" ht="15" customHeight="1" x14ac:dyDescent="0.25">
      <c r="A123" s="243"/>
      <c r="B123" s="242"/>
      <c r="C123" s="37"/>
      <c r="D123" s="241"/>
      <c r="E123" s="37"/>
      <c r="F123" s="37"/>
      <c r="G123" s="37"/>
      <c r="H123" s="240"/>
      <c r="I123" s="239"/>
      <c r="J123" s="238"/>
      <c r="K123" s="37"/>
      <c r="L123" s="37"/>
    </row>
    <row r="124" spans="1:13" s="245" customFormat="1" ht="15" x14ac:dyDescent="0.25">
      <c r="A124" s="243"/>
      <c r="B124" s="242"/>
      <c r="C124" s="37"/>
      <c r="D124" s="241"/>
      <c r="E124" s="37"/>
      <c r="F124" s="37"/>
      <c r="G124" s="37"/>
      <c r="H124" s="240"/>
      <c r="I124" s="239"/>
      <c r="J124" s="238"/>
      <c r="K124" s="37"/>
      <c r="L124" s="37"/>
      <c r="M124" s="40"/>
    </row>
    <row r="125" spans="1:13" s="40" customFormat="1" ht="15" x14ac:dyDescent="0.25">
      <c r="A125" s="243"/>
      <c r="B125" s="242"/>
      <c r="C125" s="37"/>
      <c r="D125" s="241"/>
      <c r="E125" s="37"/>
      <c r="F125" s="37"/>
      <c r="G125" s="37"/>
      <c r="H125" s="240"/>
      <c r="I125" s="239"/>
      <c r="J125" s="238"/>
      <c r="K125" s="37"/>
      <c r="L125" s="37"/>
      <c r="M125" s="245"/>
    </row>
    <row r="126" spans="1:13" s="245" customFormat="1" ht="15" x14ac:dyDescent="0.25">
      <c r="A126" s="243"/>
      <c r="B126" s="242"/>
      <c r="C126" s="37"/>
      <c r="D126" s="241"/>
      <c r="E126" s="37"/>
      <c r="F126" s="37"/>
      <c r="G126" s="37"/>
      <c r="H126" s="240"/>
      <c r="I126" s="239"/>
      <c r="J126" s="238"/>
      <c r="K126" s="37"/>
      <c r="L126" s="37"/>
    </row>
    <row r="127" spans="1:13" s="245" customFormat="1" ht="15" x14ac:dyDescent="0.25">
      <c r="A127" s="243"/>
      <c r="B127" s="242"/>
      <c r="C127" s="37"/>
      <c r="D127" s="241"/>
      <c r="E127" s="37"/>
      <c r="F127" s="37"/>
      <c r="G127" s="37"/>
      <c r="H127" s="240"/>
      <c r="I127" s="239"/>
      <c r="J127" s="238"/>
      <c r="K127" s="37"/>
      <c r="L127" s="37"/>
    </row>
    <row r="128" spans="1:13" s="245" customFormat="1" ht="15" customHeight="1" x14ac:dyDescent="0.25">
      <c r="A128" s="243"/>
      <c r="B128" s="242"/>
      <c r="C128" s="37"/>
      <c r="D128" s="241"/>
      <c r="E128" s="37"/>
      <c r="F128" s="37"/>
      <c r="G128" s="37"/>
      <c r="H128" s="240"/>
      <c r="I128" s="239"/>
      <c r="J128" s="238"/>
      <c r="K128" s="37"/>
      <c r="L128" s="37"/>
    </row>
    <row r="129" spans="1:12" s="245" customFormat="1" ht="15" x14ac:dyDescent="0.25">
      <c r="A129" s="243"/>
      <c r="B129" s="242"/>
      <c r="C129" s="37"/>
      <c r="D129" s="241"/>
      <c r="E129" s="37"/>
      <c r="F129" s="37"/>
      <c r="G129" s="37"/>
      <c r="H129" s="240"/>
      <c r="I129" s="239"/>
      <c r="J129" s="238"/>
      <c r="K129" s="37"/>
      <c r="L129" s="37"/>
    </row>
    <row r="130" spans="1:12" s="245" customFormat="1" ht="25.5" customHeight="1" x14ac:dyDescent="0.25">
      <c r="A130" s="243"/>
      <c r="B130" s="242"/>
      <c r="C130" s="37"/>
      <c r="D130" s="241"/>
      <c r="E130" s="37"/>
      <c r="F130" s="37"/>
      <c r="G130" s="37"/>
      <c r="H130" s="240"/>
      <c r="I130" s="239"/>
      <c r="J130" s="238"/>
      <c r="K130" s="37"/>
      <c r="L130" s="37"/>
    </row>
    <row r="131" spans="1:12" s="245" customFormat="1" ht="15" x14ac:dyDescent="0.25">
      <c r="A131" s="243"/>
      <c r="B131" s="242"/>
      <c r="C131" s="37"/>
      <c r="D131" s="241"/>
      <c r="E131" s="37"/>
      <c r="F131" s="37"/>
      <c r="G131" s="37"/>
      <c r="H131" s="240"/>
      <c r="I131" s="239"/>
      <c r="J131" s="238"/>
      <c r="K131" s="37"/>
      <c r="L131" s="37"/>
    </row>
    <row r="132" spans="1:12" s="245" customFormat="1" ht="15" x14ac:dyDescent="0.25">
      <c r="A132" s="243"/>
      <c r="B132" s="242"/>
      <c r="C132" s="37"/>
      <c r="D132" s="241"/>
      <c r="E132" s="37"/>
      <c r="F132" s="37"/>
      <c r="G132" s="37"/>
      <c r="H132" s="240"/>
      <c r="I132" s="239"/>
      <c r="J132" s="238"/>
      <c r="K132" s="37"/>
      <c r="L132" s="37"/>
    </row>
    <row r="133" spans="1:12" s="245" customFormat="1" ht="15" x14ac:dyDescent="0.25">
      <c r="A133" s="243"/>
      <c r="B133" s="242"/>
      <c r="C133" s="37"/>
      <c r="D133" s="241"/>
      <c r="E133" s="37"/>
      <c r="F133" s="37"/>
      <c r="G133" s="37"/>
      <c r="H133" s="240"/>
      <c r="I133" s="239"/>
      <c r="J133" s="238"/>
      <c r="K133" s="37"/>
      <c r="L133" s="37"/>
    </row>
    <row r="134" spans="1:12" s="245" customFormat="1" ht="41.25" customHeight="1" x14ac:dyDescent="0.25">
      <c r="A134" s="243"/>
      <c r="B134" s="242"/>
      <c r="C134" s="37"/>
      <c r="D134" s="241"/>
      <c r="E134" s="37"/>
      <c r="F134" s="37"/>
      <c r="G134" s="37"/>
      <c r="H134" s="240"/>
      <c r="I134" s="239"/>
      <c r="J134" s="238"/>
      <c r="K134" s="37"/>
      <c r="L134" s="37"/>
    </row>
    <row r="135" spans="1:12" s="245" customFormat="1" ht="15" x14ac:dyDescent="0.25">
      <c r="A135" s="243"/>
      <c r="B135" s="242"/>
      <c r="C135" s="37"/>
      <c r="D135" s="241"/>
      <c r="E135" s="37"/>
      <c r="F135" s="37"/>
      <c r="G135" s="37"/>
      <c r="H135" s="240"/>
      <c r="I135" s="239"/>
      <c r="J135" s="238"/>
      <c r="K135" s="37"/>
      <c r="L135" s="37"/>
    </row>
    <row r="136" spans="1:12" s="245" customFormat="1" ht="15" x14ac:dyDescent="0.25">
      <c r="A136" s="243"/>
      <c r="B136" s="242"/>
      <c r="C136" s="37"/>
      <c r="D136" s="241"/>
      <c r="E136" s="37"/>
      <c r="F136" s="37"/>
      <c r="G136" s="37"/>
      <c r="H136" s="240"/>
      <c r="I136" s="239"/>
      <c r="J136" s="238"/>
      <c r="K136" s="37"/>
      <c r="L136" s="37"/>
    </row>
    <row r="137" spans="1:12" s="245" customFormat="1" ht="15" x14ac:dyDescent="0.25">
      <c r="A137" s="243"/>
      <c r="B137" s="242"/>
      <c r="C137" s="37"/>
      <c r="D137" s="241"/>
      <c r="E137" s="37"/>
      <c r="F137" s="37"/>
      <c r="G137" s="37"/>
      <c r="H137" s="240"/>
      <c r="I137" s="239"/>
      <c r="J137" s="238"/>
      <c r="K137" s="37"/>
      <c r="L137" s="37"/>
    </row>
    <row r="138" spans="1:12" s="245" customFormat="1" ht="15" x14ac:dyDescent="0.25">
      <c r="A138" s="243"/>
      <c r="B138" s="242"/>
      <c r="C138" s="37"/>
      <c r="D138" s="241"/>
      <c r="E138" s="37"/>
      <c r="F138" s="37"/>
      <c r="G138" s="37"/>
      <c r="H138" s="240"/>
      <c r="I138" s="239"/>
      <c r="J138" s="238"/>
      <c r="K138" s="37"/>
      <c r="L138" s="37"/>
    </row>
    <row r="139" spans="1:12" s="245" customFormat="1" ht="15" x14ac:dyDescent="0.25">
      <c r="A139" s="243"/>
      <c r="B139" s="242"/>
      <c r="C139" s="37"/>
      <c r="D139" s="241"/>
      <c r="E139" s="37"/>
      <c r="F139" s="37"/>
      <c r="G139" s="37"/>
      <c r="H139" s="240"/>
      <c r="I139" s="239"/>
      <c r="J139" s="238"/>
      <c r="K139" s="37"/>
      <c r="L139" s="37"/>
    </row>
    <row r="140" spans="1:12" s="245" customFormat="1" ht="15" x14ac:dyDescent="0.25">
      <c r="A140" s="243"/>
      <c r="B140" s="242"/>
      <c r="C140" s="37"/>
      <c r="D140" s="241"/>
      <c r="E140" s="37"/>
      <c r="F140" s="37"/>
      <c r="G140" s="37"/>
      <c r="H140" s="240"/>
      <c r="I140" s="239"/>
      <c r="J140" s="238"/>
      <c r="K140" s="37"/>
      <c r="L140" s="37"/>
    </row>
    <row r="141" spans="1:12" s="245" customFormat="1" ht="15" x14ac:dyDescent="0.25">
      <c r="A141" s="243"/>
      <c r="B141" s="242"/>
      <c r="C141" s="37"/>
      <c r="D141" s="241"/>
      <c r="E141" s="37"/>
      <c r="F141" s="37"/>
      <c r="G141" s="37"/>
      <c r="H141" s="240"/>
      <c r="I141" s="239"/>
      <c r="J141" s="238"/>
      <c r="K141" s="37"/>
      <c r="L141" s="37"/>
    </row>
    <row r="142" spans="1:12" s="245" customFormat="1" ht="15" x14ac:dyDescent="0.25">
      <c r="A142" s="243"/>
      <c r="B142" s="242"/>
      <c r="C142" s="37"/>
      <c r="D142" s="241"/>
      <c r="E142" s="37"/>
      <c r="F142" s="37"/>
      <c r="G142" s="37"/>
      <c r="H142" s="240"/>
      <c r="I142" s="239"/>
      <c r="J142" s="238"/>
      <c r="K142" s="37"/>
      <c r="L142" s="37"/>
    </row>
    <row r="143" spans="1:12" s="245" customFormat="1" ht="37.5" customHeight="1" x14ac:dyDescent="0.25">
      <c r="A143" s="243"/>
      <c r="B143" s="242"/>
      <c r="C143" s="37"/>
      <c r="D143" s="241"/>
      <c r="E143" s="37"/>
      <c r="F143" s="37"/>
      <c r="G143" s="37"/>
      <c r="H143" s="240"/>
      <c r="I143" s="239"/>
      <c r="J143" s="238"/>
      <c r="K143" s="37"/>
      <c r="L143" s="37"/>
    </row>
    <row r="144" spans="1:12" s="245" customFormat="1" ht="24.75" customHeight="1" x14ac:dyDescent="0.25">
      <c r="A144" s="243"/>
      <c r="B144" s="242"/>
      <c r="C144" s="37"/>
      <c r="D144" s="241"/>
      <c r="E144" s="37"/>
      <c r="F144" s="37"/>
      <c r="G144" s="37"/>
      <c r="H144" s="240"/>
      <c r="I144" s="239"/>
      <c r="J144" s="238"/>
      <c r="K144" s="37"/>
      <c r="L144" s="37"/>
    </row>
    <row r="145" spans="1:13" s="245" customFormat="1" ht="15" x14ac:dyDescent="0.25">
      <c r="A145" s="243"/>
      <c r="B145" s="242"/>
      <c r="C145" s="37"/>
      <c r="D145" s="241"/>
      <c r="E145" s="37"/>
      <c r="F145" s="37"/>
      <c r="G145" s="37"/>
      <c r="H145" s="240"/>
      <c r="I145" s="239"/>
      <c r="J145" s="238"/>
      <c r="K145" s="37"/>
      <c r="L145" s="37"/>
    </row>
    <row r="146" spans="1:13" s="245" customFormat="1" ht="15" x14ac:dyDescent="0.25">
      <c r="A146" s="243"/>
      <c r="B146" s="242"/>
      <c r="C146" s="37"/>
      <c r="D146" s="241"/>
      <c r="E146" s="37"/>
      <c r="F146" s="37"/>
      <c r="G146" s="37"/>
      <c r="H146" s="240"/>
      <c r="I146" s="239"/>
      <c r="J146" s="238"/>
      <c r="K146" s="37"/>
      <c r="L146" s="37"/>
      <c r="M146" s="244"/>
    </row>
    <row r="147" spans="1:13" s="244" customFormat="1" ht="15" x14ac:dyDescent="0.2">
      <c r="A147" s="243"/>
      <c r="B147" s="242"/>
      <c r="C147" s="37"/>
      <c r="D147" s="241"/>
      <c r="E147" s="37"/>
      <c r="F147" s="37"/>
      <c r="G147" s="37"/>
      <c r="H147" s="240"/>
      <c r="I147" s="239"/>
      <c r="J147" s="238"/>
      <c r="K147" s="37"/>
      <c r="L147" s="37"/>
    </row>
    <row r="148" spans="1:13" s="244" customFormat="1" ht="20.25" customHeight="1" x14ac:dyDescent="0.2">
      <c r="A148" s="243"/>
      <c r="B148" s="242"/>
      <c r="C148" s="37"/>
      <c r="D148" s="241"/>
      <c r="E148" s="37"/>
      <c r="F148" s="37"/>
      <c r="G148" s="37"/>
      <c r="H148" s="240"/>
      <c r="I148" s="239"/>
      <c r="J148" s="238"/>
      <c r="K148" s="37"/>
      <c r="L148" s="37"/>
    </row>
    <row r="149" spans="1:13" s="244" customFormat="1" ht="30.75" customHeight="1" x14ac:dyDescent="0.2">
      <c r="A149" s="243"/>
      <c r="B149" s="242"/>
      <c r="C149" s="37"/>
      <c r="D149" s="241"/>
      <c r="E149" s="37"/>
      <c r="F149" s="37"/>
      <c r="G149" s="37"/>
      <c r="H149" s="240"/>
      <c r="I149" s="239"/>
      <c r="J149" s="238"/>
      <c r="K149" s="37"/>
      <c r="L149" s="37"/>
      <c r="M149" s="37"/>
    </row>
  </sheetData>
  <mergeCells count="54">
    <mergeCell ref="B33:B34"/>
    <mergeCell ref="A33:A34"/>
    <mergeCell ref="C33:C34"/>
    <mergeCell ref="D33:D34"/>
    <mergeCell ref="A48:L48"/>
    <mergeCell ref="D40:D41"/>
    <mergeCell ref="C40:C41"/>
    <mergeCell ref="A36:L36"/>
    <mergeCell ref="A40:A41"/>
    <mergeCell ref="B40:B41"/>
    <mergeCell ref="A42:A43"/>
    <mergeCell ref="B42:B43"/>
    <mergeCell ref="A3:B3"/>
    <mergeCell ref="A10:A14"/>
    <mergeCell ref="B10:B14"/>
    <mergeCell ref="C10:D10"/>
    <mergeCell ref="E10:H10"/>
    <mergeCell ref="B9:D9"/>
    <mergeCell ref="E9:H9"/>
    <mergeCell ref="A7:L7"/>
    <mergeCell ref="I10:L10"/>
    <mergeCell ref="C11:C14"/>
    <mergeCell ref="D11:D14"/>
    <mergeCell ref="E11:E14"/>
    <mergeCell ref="F11:F14"/>
    <mergeCell ref="H11:H14"/>
    <mergeCell ref="I11:I14"/>
    <mergeCell ref="J11:J14"/>
    <mergeCell ref="B23:B24"/>
    <mergeCell ref="K11:K14"/>
    <mergeCell ref="A8:L8"/>
    <mergeCell ref="L11:L14"/>
    <mergeCell ref="I9:L9"/>
    <mergeCell ref="C23:C24"/>
    <mergeCell ref="D23:D24"/>
    <mergeCell ref="A18:A19"/>
    <mergeCell ref="B18:B19"/>
    <mergeCell ref="G11:G14"/>
    <mergeCell ref="A25:L25"/>
    <mergeCell ref="F59:H59"/>
    <mergeCell ref="F61:H61"/>
    <mergeCell ref="A16:L16"/>
    <mergeCell ref="B52:C52"/>
    <mergeCell ref="F52:H52"/>
    <mergeCell ref="B56:D57"/>
    <mergeCell ref="C58:D58"/>
    <mergeCell ref="A17:L17"/>
    <mergeCell ref="C18:C19"/>
    <mergeCell ref="D18:D19"/>
    <mergeCell ref="A20:A21"/>
    <mergeCell ref="B20:B21"/>
    <mergeCell ref="C20:C21"/>
    <mergeCell ref="D20:D21"/>
    <mergeCell ref="A23:A2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6" fitToHeight="7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36"/>
  <sheetViews>
    <sheetView view="pageBreakPreview" topLeftCell="A5" zoomScale="110" zoomScaleNormal="100" zoomScaleSheetLayoutView="110" workbookViewId="0">
      <selection activeCell="A21" sqref="A21:XFD31"/>
    </sheetView>
  </sheetViews>
  <sheetFormatPr defaultRowHeight="12.75" x14ac:dyDescent="0.2"/>
  <cols>
    <col min="1" max="1" width="3.140625" style="243" customWidth="1"/>
    <col min="2" max="2" width="36.7109375" style="242" customWidth="1"/>
    <col min="3" max="3" width="7.5703125" style="37" customWidth="1"/>
    <col min="4" max="4" width="8.5703125" style="241" customWidth="1"/>
    <col min="5" max="5" width="12.28515625" style="37" customWidth="1"/>
    <col min="6" max="6" width="4.28515625" style="37" customWidth="1"/>
    <col min="7" max="7" width="7" style="37" customWidth="1"/>
    <col min="8" max="8" width="13.7109375" style="240" customWidth="1"/>
    <col min="9" max="9" width="24" style="239" customWidth="1"/>
    <col min="10" max="10" width="5.85546875" style="238" customWidth="1"/>
    <col min="11" max="11" width="17" style="37" customWidth="1"/>
    <col min="12" max="12" width="10.85546875" style="37" customWidth="1"/>
    <col min="13" max="13" width="9.140625" style="37" hidden="1" customWidth="1"/>
    <col min="14" max="16384" width="9.140625" style="37"/>
  </cols>
  <sheetData>
    <row r="1" spans="1:13" ht="15" x14ac:dyDescent="0.25">
      <c r="A1" s="26"/>
      <c r="B1" s="26"/>
      <c r="C1" s="26"/>
      <c r="D1" s="212"/>
      <c r="E1" s="212"/>
      <c r="F1" s="212"/>
      <c r="G1" s="212"/>
      <c r="H1" s="212"/>
      <c r="I1" s="212"/>
      <c r="J1" s="212"/>
      <c r="K1" s="212"/>
      <c r="L1" s="213" t="s">
        <v>146</v>
      </c>
    </row>
    <row r="2" spans="1:13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178"/>
    </row>
    <row r="3" spans="1:13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178"/>
    </row>
    <row r="4" spans="1:13" s="217" customFormat="1" ht="15.75" x14ac:dyDescent="0.2">
      <c r="A4" s="214" t="s">
        <v>118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6" t="s">
        <v>139</v>
      </c>
    </row>
    <row r="5" spans="1:13" s="217" customFormat="1" ht="17.25" customHeight="1" x14ac:dyDescent="0.25">
      <c r="A5" s="218" t="s">
        <v>140</v>
      </c>
      <c r="B5" s="215"/>
      <c r="C5" s="215"/>
      <c r="D5" s="215"/>
      <c r="E5" s="215"/>
      <c r="F5" s="215"/>
      <c r="G5" s="215"/>
      <c r="H5" s="215"/>
      <c r="I5" s="219"/>
      <c r="J5" s="219"/>
      <c r="K5" s="219"/>
      <c r="L5" s="111" t="s">
        <v>141</v>
      </c>
    </row>
    <row r="6" spans="1:13" s="217" customFormat="1" ht="15.75" x14ac:dyDescent="0.25">
      <c r="A6" s="354" t="s">
        <v>142</v>
      </c>
      <c r="B6" s="354"/>
      <c r="C6" s="220"/>
      <c r="D6" s="215"/>
      <c r="E6" s="220"/>
      <c r="F6" s="220"/>
      <c r="G6" s="220"/>
      <c r="H6" s="215"/>
      <c r="I6" s="215"/>
      <c r="J6" s="221"/>
      <c r="K6" s="221"/>
      <c r="L6" s="222" t="s">
        <v>143</v>
      </c>
    </row>
    <row r="7" spans="1:13" ht="15.75" x14ac:dyDescent="0.25">
      <c r="A7" s="223"/>
      <c r="B7" s="224"/>
      <c r="C7" s="86"/>
      <c r="D7" s="223"/>
      <c r="E7" s="86"/>
      <c r="F7" s="86"/>
      <c r="G7" s="86"/>
      <c r="H7" s="225"/>
      <c r="I7" s="226"/>
      <c r="J7" s="227"/>
      <c r="K7" s="86"/>
      <c r="L7" s="86"/>
    </row>
    <row r="8" spans="1:13" s="217" customFormat="1" ht="15.75" x14ac:dyDescent="0.25">
      <c r="A8" s="218" t="s">
        <v>144</v>
      </c>
      <c r="B8" s="215"/>
      <c r="C8" s="215"/>
      <c r="D8" s="215"/>
      <c r="E8" s="215"/>
      <c r="F8" s="215"/>
      <c r="G8" s="215"/>
      <c r="H8" s="215"/>
      <c r="I8" s="215"/>
      <c r="J8" s="221"/>
      <c r="K8" s="221"/>
      <c r="L8" s="228" t="s">
        <v>145</v>
      </c>
    </row>
    <row r="9" spans="1:13" s="245" customFormat="1" ht="10.5" customHeight="1" x14ac:dyDescent="0.25">
      <c r="A9" s="279"/>
      <c r="B9" s="278"/>
      <c r="C9" s="272"/>
      <c r="D9" s="277"/>
      <c r="E9" s="272"/>
      <c r="F9" s="272"/>
      <c r="G9" s="272"/>
      <c r="H9" s="276"/>
      <c r="I9" s="275"/>
      <c r="J9" s="274"/>
      <c r="K9" s="273"/>
      <c r="L9" s="272"/>
    </row>
    <row r="10" spans="1:13" s="217" customFormat="1" ht="15" customHeight="1" x14ac:dyDescent="0.2">
      <c r="A10" s="387" t="s">
        <v>189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</row>
    <row r="11" spans="1:13" ht="9" customHeight="1" x14ac:dyDescent="0.2">
      <c r="A11" s="271"/>
      <c r="B11" s="270"/>
      <c r="C11" s="265"/>
      <c r="D11" s="269"/>
      <c r="E11" s="267"/>
      <c r="F11" s="267"/>
      <c r="G11" s="267"/>
      <c r="H11" s="268"/>
      <c r="I11" s="267"/>
      <c r="J11" s="266"/>
      <c r="K11" s="265"/>
      <c r="L11" s="265"/>
    </row>
    <row r="12" spans="1:13" ht="18" x14ac:dyDescent="0.25">
      <c r="A12" s="383" t="s">
        <v>188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</row>
    <row r="13" spans="1:13" ht="18.75" x14ac:dyDescent="0.25">
      <c r="A13" s="264"/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</row>
    <row r="14" spans="1:13" s="40" customFormat="1" x14ac:dyDescent="0.2">
      <c r="A14" s="211"/>
      <c r="B14" s="402" t="s">
        <v>187</v>
      </c>
      <c r="C14" s="402"/>
      <c r="D14" s="402"/>
      <c r="E14" s="402"/>
      <c r="F14" s="402"/>
      <c r="G14" s="355" t="s">
        <v>186</v>
      </c>
      <c r="H14" s="355"/>
      <c r="I14" s="355" t="s">
        <v>185</v>
      </c>
      <c r="J14" s="355"/>
      <c r="K14" s="355"/>
      <c r="L14" s="355"/>
      <c r="M14" s="262"/>
    </row>
    <row r="15" spans="1:13" s="40" customFormat="1" ht="27" customHeight="1" x14ac:dyDescent="0.2">
      <c r="A15" s="382" t="s">
        <v>167</v>
      </c>
      <c r="B15" s="366" t="s">
        <v>166</v>
      </c>
      <c r="C15" s="382" t="s">
        <v>2</v>
      </c>
      <c r="D15" s="382"/>
      <c r="E15" s="382" t="s">
        <v>3</v>
      </c>
      <c r="F15" s="382"/>
      <c r="G15" s="382"/>
      <c r="H15" s="382"/>
      <c r="I15" s="367" t="s">
        <v>130</v>
      </c>
      <c r="J15" s="367"/>
      <c r="K15" s="367"/>
      <c r="L15" s="367"/>
      <c r="M15" s="159"/>
    </row>
    <row r="16" spans="1:13" s="40" customFormat="1" x14ac:dyDescent="0.2">
      <c r="A16" s="382"/>
      <c r="B16" s="366"/>
      <c r="C16" s="382" t="s">
        <v>163</v>
      </c>
      <c r="D16" s="382" t="s">
        <v>6</v>
      </c>
      <c r="E16" s="382" t="s">
        <v>165</v>
      </c>
      <c r="F16" s="382" t="s">
        <v>163</v>
      </c>
      <c r="G16" s="382" t="s">
        <v>6</v>
      </c>
      <c r="H16" s="382" t="s">
        <v>164</v>
      </c>
      <c r="I16" s="366" t="s">
        <v>7</v>
      </c>
      <c r="J16" s="366" t="s">
        <v>163</v>
      </c>
      <c r="K16" s="382" t="s">
        <v>6</v>
      </c>
      <c r="L16" s="382" t="s">
        <v>162</v>
      </c>
    </row>
    <row r="17" spans="1:12" s="40" customFormat="1" x14ac:dyDescent="0.2">
      <c r="A17" s="382"/>
      <c r="B17" s="366"/>
      <c r="C17" s="382"/>
      <c r="D17" s="382"/>
      <c r="E17" s="382"/>
      <c r="F17" s="382"/>
      <c r="G17" s="382"/>
      <c r="H17" s="382"/>
      <c r="I17" s="366"/>
      <c r="J17" s="366"/>
      <c r="K17" s="382"/>
      <c r="L17" s="382"/>
    </row>
    <row r="18" spans="1:12" s="40" customFormat="1" x14ac:dyDescent="0.2">
      <c r="A18" s="382"/>
      <c r="B18" s="366"/>
      <c r="C18" s="382"/>
      <c r="D18" s="382"/>
      <c r="E18" s="382"/>
      <c r="F18" s="382"/>
      <c r="G18" s="382"/>
      <c r="H18" s="382"/>
      <c r="I18" s="366"/>
      <c r="J18" s="366"/>
      <c r="K18" s="382"/>
      <c r="L18" s="382"/>
    </row>
    <row r="19" spans="1:12" s="40" customFormat="1" x14ac:dyDescent="0.2">
      <c r="A19" s="382"/>
      <c r="B19" s="366"/>
      <c r="C19" s="382"/>
      <c r="D19" s="382"/>
      <c r="E19" s="382"/>
      <c r="F19" s="382"/>
      <c r="G19" s="382"/>
      <c r="H19" s="382"/>
      <c r="I19" s="366"/>
      <c r="J19" s="366"/>
      <c r="K19" s="382"/>
      <c r="L19" s="382"/>
    </row>
    <row r="20" spans="1:12" s="249" customFormat="1" x14ac:dyDescent="0.2">
      <c r="A20" s="261">
        <v>1</v>
      </c>
      <c r="B20" s="181">
        <v>2</v>
      </c>
      <c r="C20" s="259">
        <v>3</v>
      </c>
      <c r="D20" s="261">
        <v>4</v>
      </c>
      <c r="E20" s="259">
        <v>5</v>
      </c>
      <c r="F20" s="259">
        <v>6</v>
      </c>
      <c r="G20" s="259">
        <v>7</v>
      </c>
      <c r="H20" s="261">
        <v>8</v>
      </c>
      <c r="I20" s="260">
        <v>9</v>
      </c>
      <c r="J20" s="260">
        <v>10</v>
      </c>
      <c r="K20" s="259">
        <v>11</v>
      </c>
      <c r="L20" s="259">
        <v>12</v>
      </c>
    </row>
    <row r="21" spans="1:12" s="249" customFormat="1" x14ac:dyDescent="0.2">
      <c r="A21" s="368" t="s">
        <v>184</v>
      </c>
      <c r="B21" s="369"/>
      <c r="C21" s="369"/>
      <c r="D21" s="369"/>
      <c r="E21" s="369"/>
      <c r="F21" s="369"/>
      <c r="G21" s="369"/>
      <c r="H21" s="369"/>
      <c r="I21" s="369"/>
      <c r="J21" s="369"/>
      <c r="K21" s="369"/>
      <c r="L21" s="369"/>
    </row>
    <row r="22" spans="1:12" s="249" customFormat="1" ht="25.5" x14ac:dyDescent="0.2">
      <c r="A22" s="287">
        <v>1</v>
      </c>
      <c r="B22" s="254" t="s">
        <v>183</v>
      </c>
      <c r="C22" s="253" t="s">
        <v>59</v>
      </c>
      <c r="D22" s="257">
        <v>72</v>
      </c>
      <c r="E22" s="286"/>
      <c r="F22" s="286"/>
      <c r="G22" s="286"/>
      <c r="H22" s="286"/>
      <c r="I22" s="286"/>
      <c r="J22" s="286"/>
      <c r="K22" s="286"/>
      <c r="L22" s="286"/>
    </row>
    <row r="23" spans="1:12" s="249" customFormat="1" ht="63.75" x14ac:dyDescent="0.2">
      <c r="A23" s="287">
        <v>2</v>
      </c>
      <c r="B23" s="254" t="s">
        <v>182</v>
      </c>
      <c r="C23" s="253" t="s">
        <v>61</v>
      </c>
      <c r="D23" s="257" t="s">
        <v>181</v>
      </c>
      <c r="E23" s="286"/>
      <c r="F23" s="286"/>
      <c r="G23" s="286"/>
      <c r="H23" s="286"/>
      <c r="I23" s="286"/>
      <c r="J23" s="286"/>
      <c r="K23" s="286"/>
      <c r="L23" s="286"/>
    </row>
    <row r="24" spans="1:12" s="249" customFormat="1" ht="38.25" x14ac:dyDescent="0.2">
      <c r="A24" s="287">
        <v>3</v>
      </c>
      <c r="B24" s="254" t="s">
        <v>180</v>
      </c>
      <c r="C24" s="253" t="s">
        <v>58</v>
      </c>
      <c r="D24" s="257">
        <v>480</v>
      </c>
      <c r="E24" s="286"/>
      <c r="F24" s="286"/>
      <c r="G24" s="286"/>
      <c r="H24" s="286"/>
      <c r="I24" s="286"/>
      <c r="J24" s="286"/>
      <c r="K24" s="286"/>
      <c r="L24" s="286"/>
    </row>
    <row r="25" spans="1:12" s="249" customFormat="1" ht="51" x14ac:dyDescent="0.2">
      <c r="A25" s="287">
        <v>4</v>
      </c>
      <c r="B25" s="254" t="s">
        <v>105</v>
      </c>
      <c r="C25" s="253" t="s">
        <v>59</v>
      </c>
      <c r="D25" s="257">
        <v>72</v>
      </c>
      <c r="E25" s="286"/>
      <c r="F25" s="286"/>
      <c r="G25" s="286"/>
      <c r="H25" s="286"/>
      <c r="I25" s="254" t="s">
        <v>106</v>
      </c>
      <c r="J25" s="253" t="s">
        <v>59</v>
      </c>
      <c r="K25" s="252">
        <v>86.4</v>
      </c>
      <c r="L25" s="251" t="s">
        <v>152</v>
      </c>
    </row>
    <row r="26" spans="1:12" s="249" customFormat="1" ht="51" x14ac:dyDescent="0.2">
      <c r="A26" s="403">
        <v>5</v>
      </c>
      <c r="B26" s="378" t="s">
        <v>179</v>
      </c>
      <c r="C26" s="372" t="s">
        <v>58</v>
      </c>
      <c r="D26" s="374">
        <v>480</v>
      </c>
      <c r="E26" s="286"/>
      <c r="F26" s="286"/>
      <c r="G26" s="286"/>
      <c r="H26" s="286"/>
      <c r="I26" s="254" t="s">
        <v>178</v>
      </c>
      <c r="J26" s="253" t="s">
        <v>153</v>
      </c>
      <c r="K26" s="257" t="s">
        <v>177</v>
      </c>
      <c r="L26" s="251" t="s">
        <v>152</v>
      </c>
    </row>
    <row r="27" spans="1:12" s="249" customFormat="1" ht="76.5" x14ac:dyDescent="0.2">
      <c r="A27" s="404"/>
      <c r="B27" s="379"/>
      <c r="C27" s="373"/>
      <c r="D27" s="375"/>
      <c r="E27" s="286"/>
      <c r="F27" s="286"/>
      <c r="G27" s="286"/>
      <c r="H27" s="286"/>
      <c r="I27" s="254" t="s">
        <v>176</v>
      </c>
      <c r="J27" s="253" t="s">
        <v>35</v>
      </c>
      <c r="K27" s="257" t="s">
        <v>175</v>
      </c>
      <c r="L27" s="251" t="s">
        <v>152</v>
      </c>
    </row>
    <row r="28" spans="1:12" s="249" customFormat="1" ht="63.75" x14ac:dyDescent="0.2">
      <c r="A28" s="287">
        <v>6</v>
      </c>
      <c r="B28" s="254" t="s">
        <v>174</v>
      </c>
      <c r="C28" s="253" t="s">
        <v>58</v>
      </c>
      <c r="D28" s="257">
        <v>480</v>
      </c>
      <c r="E28" s="286"/>
      <c r="F28" s="286"/>
      <c r="G28" s="286"/>
      <c r="H28" s="286"/>
      <c r="I28" s="254" t="s">
        <v>173</v>
      </c>
      <c r="J28" s="253" t="s">
        <v>59</v>
      </c>
      <c r="K28" s="257" t="s">
        <v>172</v>
      </c>
      <c r="L28" s="251" t="s">
        <v>152</v>
      </c>
    </row>
    <row r="29" spans="1:12" s="249" customFormat="1" ht="51" x14ac:dyDescent="0.2">
      <c r="A29" s="287">
        <v>7</v>
      </c>
      <c r="B29" s="254" t="s">
        <v>171</v>
      </c>
      <c r="C29" s="253" t="s">
        <v>58</v>
      </c>
      <c r="D29" s="257">
        <v>480</v>
      </c>
      <c r="E29" s="286"/>
      <c r="F29" s="286"/>
      <c r="G29" s="286"/>
      <c r="H29" s="286"/>
      <c r="I29" s="254" t="s">
        <v>170</v>
      </c>
      <c r="J29" s="253" t="s">
        <v>59</v>
      </c>
      <c r="K29" s="252">
        <v>24</v>
      </c>
      <c r="L29" s="251" t="s">
        <v>152</v>
      </c>
    </row>
    <row r="30" spans="1:12" s="249" customFormat="1" x14ac:dyDescent="0.2">
      <c r="A30" s="287">
        <v>8</v>
      </c>
      <c r="B30" s="254" t="s">
        <v>110</v>
      </c>
      <c r="C30" s="253" t="s">
        <v>58</v>
      </c>
      <c r="D30" s="257">
        <v>480</v>
      </c>
      <c r="E30" s="286"/>
      <c r="F30" s="286"/>
      <c r="G30" s="286"/>
      <c r="H30" s="286"/>
      <c r="I30" s="286"/>
      <c r="J30" s="286"/>
      <c r="K30" s="286"/>
      <c r="L30" s="251"/>
    </row>
    <row r="31" spans="1:12" s="249" customFormat="1" ht="76.5" x14ac:dyDescent="0.2">
      <c r="A31" s="181">
        <v>9</v>
      </c>
      <c r="B31" s="254" t="s">
        <v>169</v>
      </c>
      <c r="C31" s="253" t="s">
        <v>58</v>
      </c>
      <c r="D31" s="257">
        <v>120</v>
      </c>
      <c r="E31" s="286"/>
      <c r="F31" s="286"/>
      <c r="G31" s="286"/>
      <c r="H31" s="286"/>
      <c r="I31" s="254" t="s">
        <v>168</v>
      </c>
      <c r="J31" s="253" t="s">
        <v>59</v>
      </c>
      <c r="K31" s="252">
        <v>1.8959999999999999</v>
      </c>
      <c r="L31" s="251" t="s">
        <v>152</v>
      </c>
    </row>
    <row r="32" spans="1:12" customFormat="1" x14ac:dyDescent="0.2">
      <c r="A32" s="231" t="s">
        <v>148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</row>
    <row r="33" spans="1:12" s="43" customFormat="1" ht="18" customHeight="1" x14ac:dyDescent="0.2">
      <c r="A33" s="233"/>
      <c r="B33" s="43" t="s">
        <v>149</v>
      </c>
      <c r="C33" s="234" t="s">
        <v>150</v>
      </c>
      <c r="D33" s="235" t="s">
        <v>13</v>
      </c>
      <c r="E33" s="235"/>
      <c r="F33" s="235"/>
      <c r="G33" s="235"/>
      <c r="H33" s="235"/>
      <c r="I33" s="235"/>
      <c r="J33" s="236"/>
    </row>
    <row r="34" spans="1:12" s="249" customFormat="1" x14ac:dyDescent="0.2">
      <c r="A34" s="285"/>
      <c r="B34" s="284"/>
      <c r="C34" s="283"/>
      <c r="D34" s="283"/>
      <c r="E34" s="283"/>
      <c r="F34" s="283"/>
      <c r="G34" s="283"/>
      <c r="H34" s="283"/>
      <c r="I34" s="283"/>
      <c r="J34" s="283"/>
      <c r="K34" s="283"/>
      <c r="L34" s="283"/>
    </row>
    <row r="35" spans="1:12" s="249" customFormat="1" x14ac:dyDescent="0.2">
      <c r="A35" s="211"/>
      <c r="B35" s="358" t="s">
        <v>118</v>
      </c>
      <c r="C35" s="358"/>
      <c r="D35" s="230"/>
      <c r="E35" s="40"/>
      <c r="F35" s="359" t="s">
        <v>119</v>
      </c>
      <c r="G35" s="360"/>
      <c r="H35" s="360"/>
      <c r="I35" s="158"/>
      <c r="J35" s="159" t="s">
        <v>62</v>
      </c>
      <c r="K35" s="160"/>
      <c r="L35" s="160"/>
    </row>
    <row r="36" spans="1:12" s="249" customFormat="1" x14ac:dyDescent="0.2">
      <c r="A36" s="211"/>
      <c r="B36" s="250"/>
      <c r="C36" s="237"/>
      <c r="D36" s="230"/>
      <c r="E36" s="40"/>
      <c r="F36" s="40"/>
      <c r="G36" s="160"/>
      <c r="H36" s="162"/>
      <c r="I36" s="163"/>
      <c r="J36" s="163"/>
      <c r="K36" s="164"/>
      <c r="L36" s="160"/>
    </row>
    <row r="37" spans="1:12" s="249" customFormat="1" x14ac:dyDescent="0.2">
      <c r="A37" s="211"/>
      <c r="B37" s="361" t="s">
        <v>120</v>
      </c>
      <c r="C37" s="361"/>
      <c r="D37" s="361"/>
      <c r="E37" s="40"/>
      <c r="F37" s="210" t="s">
        <v>121</v>
      </c>
      <c r="G37" s="211"/>
      <c r="H37" s="211"/>
      <c r="I37" s="158"/>
      <c r="J37" s="159" t="s">
        <v>93</v>
      </c>
      <c r="K37" s="160"/>
      <c r="L37" s="160"/>
    </row>
    <row r="38" spans="1:12" s="249" customFormat="1" x14ac:dyDescent="0.2">
      <c r="A38" s="160"/>
      <c r="B38" s="362"/>
      <c r="C38" s="362"/>
      <c r="D38" s="362"/>
      <c r="E38" s="166"/>
      <c r="F38" s="166"/>
      <c r="G38" s="166"/>
      <c r="H38" s="166"/>
      <c r="I38" s="160"/>
      <c r="J38" s="160"/>
      <c r="K38" s="160"/>
      <c r="L38" s="160"/>
    </row>
    <row r="39" spans="1:12" s="249" customFormat="1" x14ac:dyDescent="0.2">
      <c r="A39" s="160"/>
      <c r="B39" s="230" t="s">
        <v>122</v>
      </c>
      <c r="C39" s="363"/>
      <c r="D39" s="363"/>
      <c r="E39" s="166"/>
      <c r="F39" s="210" t="s">
        <v>151</v>
      </c>
      <c r="G39" s="211"/>
      <c r="H39" s="211"/>
      <c r="I39" s="158"/>
      <c r="J39" s="159" t="s">
        <v>123</v>
      </c>
      <c r="K39" s="160"/>
      <c r="L39" s="160"/>
    </row>
    <row r="40" spans="1:12" s="249" customFormat="1" x14ac:dyDescent="0.2">
      <c r="A40" s="160"/>
      <c r="B40" s="282"/>
      <c r="C40" s="281"/>
      <c r="D40" s="280"/>
      <c r="E40" s="166"/>
      <c r="F40" s="166"/>
      <c r="G40" s="166"/>
      <c r="H40" s="166"/>
      <c r="I40" s="160"/>
      <c r="J40" s="160"/>
      <c r="K40" s="160"/>
      <c r="L40" s="160"/>
    </row>
    <row r="41" spans="1:12" s="249" customFormat="1" x14ac:dyDescent="0.2">
      <c r="A41" s="160"/>
      <c r="B41" s="167"/>
      <c r="C41" s="168"/>
      <c r="D41" s="169"/>
      <c r="E41" s="166"/>
      <c r="F41" s="359" t="s">
        <v>124</v>
      </c>
      <c r="G41" s="360"/>
      <c r="H41" s="360"/>
      <c r="I41" s="158"/>
      <c r="J41" s="159" t="s">
        <v>125</v>
      </c>
      <c r="K41" s="160"/>
      <c r="L41" s="160"/>
    </row>
    <row r="42" spans="1:12" s="249" customFormat="1" x14ac:dyDescent="0.2">
      <c r="A42" s="160"/>
      <c r="B42" s="167"/>
      <c r="C42" s="168"/>
      <c r="D42" s="169"/>
      <c r="E42" s="166"/>
      <c r="F42" s="166"/>
      <c r="G42" s="166"/>
      <c r="H42" s="166"/>
      <c r="I42" s="160"/>
      <c r="J42" s="160"/>
      <c r="K42" s="160"/>
      <c r="L42" s="160"/>
    </row>
    <row r="43" spans="1:12" s="249" customFormat="1" x14ac:dyDescent="0.2">
      <c r="A43" s="160"/>
      <c r="B43" s="167"/>
      <c r="C43" s="168"/>
      <c r="D43" s="169"/>
      <c r="E43" s="166"/>
      <c r="F43" s="359" t="s">
        <v>124</v>
      </c>
      <c r="G43" s="360"/>
      <c r="H43" s="360"/>
      <c r="I43" s="158"/>
      <c r="J43" s="159" t="s">
        <v>125</v>
      </c>
      <c r="K43" s="160"/>
      <c r="L43" s="160"/>
    </row>
    <row r="44" spans="1:12" s="40" customFormat="1" x14ac:dyDescent="0.2">
      <c r="A44" s="160"/>
      <c r="B44" s="167"/>
      <c r="C44" s="168"/>
      <c r="D44" s="169"/>
      <c r="E44" s="166"/>
      <c r="F44" s="166"/>
      <c r="G44" s="166"/>
      <c r="H44" s="166"/>
      <c r="I44" s="160"/>
      <c r="J44" s="160"/>
      <c r="K44" s="160"/>
      <c r="L44" s="160"/>
    </row>
    <row r="45" spans="1:12" s="40" customFormat="1" ht="43.5" customHeight="1" x14ac:dyDescent="0.2">
      <c r="A45" s="160"/>
      <c r="B45" s="211"/>
      <c r="D45" s="211"/>
      <c r="E45" s="166"/>
      <c r="F45" s="359"/>
      <c r="G45" s="360"/>
      <c r="H45" s="360"/>
      <c r="I45" s="158"/>
      <c r="J45" s="159"/>
      <c r="K45" s="160"/>
      <c r="L45" s="160"/>
    </row>
    <row r="46" spans="1:12" s="40" customFormat="1" x14ac:dyDescent="0.2">
      <c r="A46" s="160"/>
      <c r="B46" s="167"/>
      <c r="C46" s="168"/>
      <c r="D46" s="169"/>
      <c r="E46" s="166"/>
      <c r="F46" s="166"/>
      <c r="G46" s="166"/>
      <c r="H46" s="248"/>
      <c r="I46" s="247"/>
      <c r="J46" s="159"/>
      <c r="K46" s="160"/>
      <c r="L46" s="160"/>
    </row>
    <row r="47" spans="1:12" s="40" customFormat="1" ht="12" customHeight="1" x14ac:dyDescent="0.2">
      <c r="A47" s="160"/>
      <c r="B47" s="167"/>
      <c r="C47" s="168"/>
      <c r="D47" s="169"/>
      <c r="E47" s="166"/>
      <c r="F47" s="359"/>
      <c r="G47" s="360"/>
      <c r="H47" s="360"/>
      <c r="I47" s="158"/>
      <c r="J47" s="159"/>
      <c r="K47" s="160"/>
      <c r="L47" s="160"/>
    </row>
    <row r="48" spans="1:12" s="40" customFormat="1" x14ac:dyDescent="0.2">
      <c r="A48" s="243"/>
      <c r="B48" s="242"/>
      <c r="C48" s="37"/>
      <c r="D48" s="241"/>
      <c r="E48" s="37"/>
      <c r="F48" s="37"/>
      <c r="G48" s="37"/>
      <c r="H48" s="240"/>
      <c r="I48" s="239"/>
      <c r="J48" s="238"/>
      <c r="K48" s="37"/>
      <c r="L48" s="37"/>
    </row>
    <row r="49" spans="1:13" s="40" customFormat="1" x14ac:dyDescent="0.2">
      <c r="A49" s="243"/>
      <c r="B49" s="242"/>
      <c r="C49" s="37"/>
      <c r="D49" s="241"/>
      <c r="E49" s="37"/>
      <c r="F49" s="37"/>
      <c r="G49" s="37"/>
      <c r="H49" s="240"/>
      <c r="I49" s="239"/>
      <c r="J49" s="238"/>
      <c r="K49" s="37"/>
      <c r="L49" s="37"/>
    </row>
    <row r="50" spans="1:13" s="40" customFormat="1" x14ac:dyDescent="0.2">
      <c r="A50" s="243"/>
      <c r="B50" s="242"/>
      <c r="C50" s="37"/>
      <c r="D50" s="241"/>
      <c r="E50" s="37"/>
      <c r="F50" s="37"/>
      <c r="G50" s="37"/>
      <c r="H50" s="240"/>
      <c r="I50" s="239"/>
      <c r="J50" s="238"/>
      <c r="K50" s="37"/>
      <c r="L50" s="37"/>
    </row>
    <row r="51" spans="1:13" s="40" customFormat="1" x14ac:dyDescent="0.2">
      <c r="A51" s="243"/>
      <c r="B51" s="242"/>
      <c r="C51" s="37"/>
      <c r="D51" s="241"/>
      <c r="E51" s="37"/>
      <c r="F51" s="37"/>
      <c r="G51" s="37"/>
      <c r="H51" s="240"/>
      <c r="I51" s="239"/>
      <c r="J51" s="238"/>
      <c r="K51" s="37"/>
      <c r="L51" s="37"/>
    </row>
    <row r="52" spans="1:13" s="40" customFormat="1" x14ac:dyDescent="0.2">
      <c r="A52" s="243"/>
      <c r="B52" s="242"/>
      <c r="C52" s="37"/>
      <c r="D52" s="241"/>
      <c r="E52" s="37"/>
      <c r="F52" s="37"/>
      <c r="G52" s="37"/>
      <c r="H52" s="240"/>
      <c r="I52" s="239"/>
      <c r="J52" s="238"/>
      <c r="K52" s="37"/>
      <c r="L52" s="37"/>
    </row>
    <row r="53" spans="1:13" s="40" customFormat="1" x14ac:dyDescent="0.2">
      <c r="A53" s="243"/>
      <c r="B53" s="242"/>
      <c r="C53" s="37"/>
      <c r="D53" s="241"/>
      <c r="E53" s="37"/>
      <c r="F53" s="37"/>
      <c r="G53" s="37"/>
      <c r="H53" s="240"/>
      <c r="I53" s="239"/>
      <c r="J53" s="238"/>
      <c r="K53" s="37"/>
      <c r="L53" s="37"/>
    </row>
    <row r="54" spans="1:13" s="40" customFormat="1" x14ac:dyDescent="0.2">
      <c r="A54" s="243"/>
      <c r="B54" s="242"/>
      <c r="C54" s="37"/>
      <c r="D54" s="241"/>
      <c r="E54" s="37"/>
      <c r="F54" s="37"/>
      <c r="G54" s="37"/>
      <c r="H54" s="240"/>
      <c r="I54" s="239"/>
      <c r="J54" s="238"/>
      <c r="K54" s="37"/>
      <c r="L54" s="37"/>
    </row>
    <row r="55" spans="1:13" s="40" customFormat="1" x14ac:dyDescent="0.2">
      <c r="A55" s="243"/>
      <c r="B55" s="242"/>
      <c r="C55" s="37"/>
      <c r="D55" s="241"/>
      <c r="E55" s="37"/>
      <c r="F55" s="37"/>
      <c r="G55" s="37"/>
      <c r="H55" s="240"/>
      <c r="I55" s="239"/>
      <c r="J55" s="238"/>
      <c r="K55" s="37"/>
      <c r="L55" s="37"/>
    </row>
    <row r="56" spans="1:13" s="40" customFormat="1" x14ac:dyDescent="0.2">
      <c r="A56" s="243"/>
      <c r="B56" s="242"/>
      <c r="C56" s="37"/>
      <c r="D56" s="241"/>
      <c r="E56" s="37"/>
      <c r="F56" s="37"/>
      <c r="G56" s="37"/>
      <c r="H56" s="240"/>
      <c r="I56" s="239"/>
      <c r="J56" s="238"/>
      <c r="K56" s="37"/>
      <c r="L56" s="37"/>
    </row>
    <row r="57" spans="1:13" s="40" customFormat="1" x14ac:dyDescent="0.2">
      <c r="A57" s="243"/>
      <c r="B57" s="242"/>
      <c r="C57" s="37"/>
      <c r="D57" s="241"/>
      <c r="E57" s="37"/>
      <c r="F57" s="37"/>
      <c r="G57" s="37"/>
      <c r="H57" s="240"/>
      <c r="I57" s="239"/>
      <c r="J57" s="238"/>
      <c r="K57" s="37"/>
      <c r="L57" s="37"/>
    </row>
    <row r="58" spans="1:13" s="40" customFormat="1" ht="13.5" customHeight="1" x14ac:dyDescent="0.2">
      <c r="A58" s="243"/>
      <c r="B58" s="242"/>
      <c r="C58" s="37"/>
      <c r="D58" s="241"/>
      <c r="E58" s="37"/>
      <c r="F58" s="37"/>
      <c r="G58" s="37"/>
      <c r="H58" s="240"/>
      <c r="I58" s="239"/>
      <c r="J58" s="238"/>
      <c r="K58" s="37"/>
      <c r="L58" s="37"/>
    </row>
    <row r="59" spans="1:13" s="40" customFormat="1" x14ac:dyDescent="0.2">
      <c r="A59" s="243"/>
      <c r="B59" s="242"/>
      <c r="C59" s="37"/>
      <c r="D59" s="241"/>
      <c r="E59" s="37"/>
      <c r="F59" s="37"/>
      <c r="G59" s="37"/>
      <c r="H59" s="240"/>
      <c r="I59" s="239"/>
      <c r="J59" s="238"/>
      <c r="K59" s="37"/>
      <c r="L59" s="37"/>
    </row>
    <row r="60" spans="1:13" s="40" customFormat="1" ht="15" x14ac:dyDescent="0.25">
      <c r="A60" s="243"/>
      <c r="B60" s="242"/>
      <c r="C60" s="37"/>
      <c r="D60" s="241"/>
      <c r="E60" s="37"/>
      <c r="F60" s="37"/>
      <c r="G60" s="37"/>
      <c r="H60" s="240"/>
      <c r="I60" s="239"/>
      <c r="J60" s="238"/>
      <c r="K60" s="37"/>
      <c r="L60" s="37"/>
      <c r="M60" s="245"/>
    </row>
    <row r="61" spans="1:13" s="245" customFormat="1" ht="15" x14ac:dyDescent="0.25">
      <c r="A61" s="243"/>
      <c r="B61" s="242"/>
      <c r="C61" s="37"/>
      <c r="D61" s="241"/>
      <c r="E61" s="37"/>
      <c r="F61" s="37"/>
      <c r="G61" s="37"/>
      <c r="H61" s="240"/>
      <c r="I61" s="239"/>
      <c r="J61" s="238"/>
      <c r="K61" s="37"/>
      <c r="L61" s="37"/>
    </row>
    <row r="62" spans="1:13" s="245" customFormat="1" ht="15" x14ac:dyDescent="0.25">
      <c r="A62" s="243"/>
      <c r="B62" s="242"/>
      <c r="C62" s="37"/>
      <c r="D62" s="241"/>
      <c r="E62" s="37"/>
      <c r="F62" s="37"/>
      <c r="G62" s="37"/>
      <c r="H62" s="240"/>
      <c r="I62" s="239"/>
      <c r="J62" s="238"/>
      <c r="K62" s="37"/>
      <c r="L62" s="37"/>
    </row>
    <row r="63" spans="1:13" s="245" customFormat="1" ht="15" x14ac:dyDescent="0.25">
      <c r="A63" s="243"/>
      <c r="B63" s="242"/>
      <c r="C63" s="37"/>
      <c r="D63" s="241"/>
      <c r="E63" s="37"/>
      <c r="F63" s="37"/>
      <c r="G63" s="37"/>
      <c r="H63" s="240"/>
      <c r="I63" s="239"/>
      <c r="J63" s="238"/>
      <c r="K63" s="37"/>
      <c r="L63" s="37"/>
    </row>
    <row r="64" spans="1:13" s="245" customFormat="1" ht="15" x14ac:dyDescent="0.25">
      <c r="A64" s="243"/>
      <c r="B64" s="242"/>
      <c r="C64" s="37"/>
      <c r="D64" s="241"/>
      <c r="E64" s="37"/>
      <c r="F64" s="37"/>
      <c r="G64" s="37"/>
      <c r="H64" s="240"/>
      <c r="I64" s="239"/>
      <c r="J64" s="238"/>
      <c r="K64" s="37"/>
      <c r="L64" s="37"/>
    </row>
    <row r="65" spans="1:13" s="245" customFormat="1" ht="15" x14ac:dyDescent="0.25">
      <c r="A65" s="243"/>
      <c r="B65" s="242"/>
      <c r="C65" s="37"/>
      <c r="D65" s="241"/>
      <c r="E65" s="37"/>
      <c r="F65" s="37"/>
      <c r="G65" s="37"/>
      <c r="H65" s="240"/>
      <c r="I65" s="239"/>
      <c r="J65" s="238"/>
      <c r="K65" s="37"/>
      <c r="L65" s="37"/>
    </row>
    <row r="66" spans="1:13" s="245" customFormat="1" ht="15" x14ac:dyDescent="0.25">
      <c r="A66" s="243"/>
      <c r="B66" s="242"/>
      <c r="C66" s="37"/>
      <c r="D66" s="241"/>
      <c r="E66" s="37"/>
      <c r="F66" s="37"/>
      <c r="G66" s="37"/>
      <c r="H66" s="240"/>
      <c r="I66" s="239"/>
      <c r="J66" s="238"/>
      <c r="K66" s="37"/>
      <c r="L66" s="37"/>
    </row>
    <row r="67" spans="1:13" s="245" customFormat="1" ht="15" x14ac:dyDescent="0.25">
      <c r="A67" s="243"/>
      <c r="B67" s="242"/>
      <c r="C67" s="37"/>
      <c r="D67" s="241"/>
      <c r="E67" s="37"/>
      <c r="F67" s="37"/>
      <c r="G67" s="37"/>
      <c r="H67" s="240"/>
      <c r="I67" s="239"/>
      <c r="J67" s="238"/>
      <c r="K67" s="37"/>
      <c r="L67" s="37"/>
    </row>
    <row r="68" spans="1:13" s="245" customFormat="1" ht="15" x14ac:dyDescent="0.25">
      <c r="A68" s="243"/>
      <c r="B68" s="242"/>
      <c r="C68" s="37"/>
      <c r="D68" s="241"/>
      <c r="E68" s="37"/>
      <c r="F68" s="37"/>
      <c r="G68" s="37"/>
      <c r="H68" s="240"/>
      <c r="I68" s="239"/>
      <c r="J68" s="238"/>
      <c r="K68" s="37"/>
      <c r="L68" s="37"/>
    </row>
    <row r="69" spans="1:13" s="245" customFormat="1" ht="15" customHeight="1" x14ac:dyDescent="0.25">
      <c r="A69" s="243"/>
      <c r="B69" s="242"/>
      <c r="C69" s="37"/>
      <c r="D69" s="241"/>
      <c r="E69" s="37"/>
      <c r="F69" s="37"/>
      <c r="G69" s="37"/>
      <c r="H69" s="240"/>
      <c r="I69" s="239"/>
      <c r="J69" s="238"/>
      <c r="K69" s="37"/>
      <c r="L69" s="37"/>
    </row>
    <row r="70" spans="1:13" s="245" customFormat="1" ht="24.75" customHeight="1" x14ac:dyDescent="0.25">
      <c r="A70" s="243"/>
      <c r="B70" s="242"/>
      <c r="C70" s="37"/>
      <c r="D70" s="241"/>
      <c r="E70" s="37"/>
      <c r="F70" s="37"/>
      <c r="G70" s="37"/>
      <c r="H70" s="240"/>
      <c r="I70" s="239"/>
      <c r="J70" s="238"/>
      <c r="K70" s="37"/>
      <c r="L70" s="37"/>
    </row>
    <row r="71" spans="1:13" s="245" customFormat="1" ht="15" customHeight="1" x14ac:dyDescent="0.25">
      <c r="A71" s="243"/>
      <c r="B71" s="242"/>
      <c r="C71" s="37"/>
      <c r="D71" s="241"/>
      <c r="E71" s="37"/>
      <c r="F71" s="37"/>
      <c r="G71" s="37"/>
      <c r="H71" s="240"/>
      <c r="I71" s="239"/>
      <c r="J71" s="238"/>
      <c r="K71" s="37"/>
      <c r="L71" s="37"/>
    </row>
    <row r="72" spans="1:13" s="245" customFormat="1" ht="15" customHeight="1" x14ac:dyDescent="0.25">
      <c r="A72" s="243"/>
      <c r="B72" s="242"/>
      <c r="C72" s="37"/>
      <c r="D72" s="241"/>
      <c r="E72" s="37"/>
      <c r="F72" s="37"/>
      <c r="G72" s="37"/>
      <c r="H72" s="240"/>
      <c r="I72" s="239"/>
      <c r="J72" s="238"/>
      <c r="K72" s="37"/>
      <c r="L72" s="37"/>
    </row>
    <row r="73" spans="1:13" s="245" customFormat="1" ht="15" x14ac:dyDescent="0.25">
      <c r="A73" s="243"/>
      <c r="B73" s="242"/>
      <c r="C73" s="37"/>
      <c r="D73" s="241"/>
      <c r="E73" s="37"/>
      <c r="F73" s="37"/>
      <c r="G73" s="37"/>
      <c r="H73" s="240"/>
      <c r="I73" s="239"/>
      <c r="J73" s="238"/>
      <c r="K73" s="37"/>
      <c r="L73" s="37"/>
    </row>
    <row r="74" spans="1:13" s="245" customFormat="1" ht="15" x14ac:dyDescent="0.25">
      <c r="A74" s="243"/>
      <c r="B74" s="242"/>
      <c r="C74" s="37"/>
      <c r="D74" s="241"/>
      <c r="E74" s="37"/>
      <c r="F74" s="37"/>
      <c r="G74" s="37"/>
      <c r="H74" s="240"/>
      <c r="I74" s="239"/>
      <c r="J74" s="238"/>
      <c r="K74" s="37"/>
      <c r="L74" s="37"/>
      <c r="M74" s="40"/>
    </row>
    <row r="75" spans="1:13" s="40" customFormat="1" ht="15" x14ac:dyDescent="0.25">
      <c r="A75" s="243"/>
      <c r="B75" s="242"/>
      <c r="C75" s="37"/>
      <c r="D75" s="241"/>
      <c r="E75" s="37"/>
      <c r="F75" s="37"/>
      <c r="G75" s="37"/>
      <c r="H75" s="240"/>
      <c r="I75" s="239"/>
      <c r="J75" s="238"/>
      <c r="K75" s="37"/>
      <c r="L75" s="37"/>
      <c r="M75" s="246"/>
    </row>
    <row r="76" spans="1:13" s="246" customFormat="1" ht="15" x14ac:dyDescent="0.25">
      <c r="A76" s="243"/>
      <c r="B76" s="242"/>
      <c r="C76" s="37"/>
      <c r="D76" s="241"/>
      <c r="E76" s="37"/>
      <c r="F76" s="37"/>
      <c r="G76" s="37"/>
      <c r="H76" s="240"/>
      <c r="I76" s="239"/>
      <c r="J76" s="238"/>
      <c r="K76" s="37"/>
      <c r="L76" s="37"/>
    </row>
    <row r="77" spans="1:13" s="246" customFormat="1" ht="15" x14ac:dyDescent="0.25">
      <c r="A77" s="243"/>
      <c r="B77" s="242"/>
      <c r="C77" s="37"/>
      <c r="D77" s="241"/>
      <c r="E77" s="37"/>
      <c r="F77" s="37"/>
      <c r="G77" s="37"/>
      <c r="H77" s="240"/>
      <c r="I77" s="239"/>
      <c r="J77" s="238"/>
      <c r="K77" s="37"/>
      <c r="L77" s="37"/>
      <c r="M77" s="245"/>
    </row>
    <row r="78" spans="1:13" s="245" customFormat="1" ht="15" customHeight="1" x14ac:dyDescent="0.25">
      <c r="A78" s="243"/>
      <c r="B78" s="242"/>
      <c r="C78" s="37"/>
      <c r="D78" s="241"/>
      <c r="E78" s="37"/>
      <c r="F78" s="37"/>
      <c r="G78" s="37"/>
      <c r="H78" s="240"/>
      <c r="I78" s="239"/>
      <c r="J78" s="238"/>
      <c r="K78" s="37"/>
      <c r="L78" s="37"/>
    </row>
    <row r="79" spans="1:13" s="245" customFormat="1" ht="15" x14ac:dyDescent="0.25">
      <c r="A79" s="243"/>
      <c r="B79" s="242"/>
      <c r="C79" s="37"/>
      <c r="D79" s="241"/>
      <c r="E79" s="37"/>
      <c r="F79" s="37"/>
      <c r="G79" s="37"/>
      <c r="H79" s="240"/>
      <c r="I79" s="239"/>
      <c r="J79" s="238"/>
      <c r="K79" s="37"/>
      <c r="L79" s="37"/>
    </row>
    <row r="80" spans="1:13" s="245" customFormat="1" ht="26.25" customHeight="1" x14ac:dyDescent="0.25">
      <c r="A80" s="243"/>
      <c r="B80" s="242"/>
      <c r="C80" s="37"/>
      <c r="D80" s="241"/>
      <c r="E80" s="37"/>
      <c r="F80" s="37"/>
      <c r="G80" s="37"/>
      <c r="H80" s="240"/>
      <c r="I80" s="239"/>
      <c r="J80" s="238"/>
      <c r="K80" s="37"/>
      <c r="L80" s="37"/>
    </row>
    <row r="81" spans="1:13" s="245" customFormat="1" ht="25.5" customHeight="1" x14ac:dyDescent="0.25">
      <c r="A81" s="243"/>
      <c r="B81" s="242"/>
      <c r="C81" s="37"/>
      <c r="D81" s="241"/>
      <c r="E81" s="37"/>
      <c r="F81" s="37"/>
      <c r="G81" s="37"/>
      <c r="H81" s="240"/>
      <c r="I81" s="239"/>
      <c r="J81" s="238"/>
      <c r="K81" s="37"/>
      <c r="L81" s="37"/>
    </row>
    <row r="82" spans="1:13" s="245" customFormat="1" ht="15" x14ac:dyDescent="0.25">
      <c r="A82" s="243"/>
      <c r="B82" s="242"/>
      <c r="C82" s="37"/>
      <c r="D82" s="241"/>
      <c r="E82" s="37"/>
      <c r="F82" s="37"/>
      <c r="G82" s="37"/>
      <c r="H82" s="240"/>
      <c r="I82" s="239"/>
      <c r="J82" s="238"/>
      <c r="K82" s="37"/>
      <c r="L82" s="37"/>
    </row>
    <row r="83" spans="1:13" s="245" customFormat="1" ht="15" x14ac:dyDescent="0.25">
      <c r="A83" s="243"/>
      <c r="B83" s="242"/>
      <c r="C83" s="37"/>
      <c r="D83" s="241"/>
      <c r="E83" s="37"/>
      <c r="F83" s="37"/>
      <c r="G83" s="37"/>
      <c r="H83" s="240"/>
      <c r="I83" s="239"/>
      <c r="J83" s="238"/>
      <c r="K83" s="37"/>
      <c r="L83" s="37"/>
    </row>
    <row r="84" spans="1:13" s="245" customFormat="1" ht="15" x14ac:dyDescent="0.25">
      <c r="A84" s="243"/>
      <c r="B84" s="242"/>
      <c r="C84" s="37"/>
      <c r="D84" s="241"/>
      <c r="E84" s="37"/>
      <c r="F84" s="37"/>
      <c r="G84" s="37"/>
      <c r="H84" s="240"/>
      <c r="I84" s="239"/>
      <c r="J84" s="238"/>
      <c r="K84" s="37"/>
      <c r="L84" s="37"/>
    </row>
    <row r="85" spans="1:13" s="245" customFormat="1" ht="15" customHeight="1" x14ac:dyDescent="0.25">
      <c r="A85" s="243"/>
      <c r="B85" s="242"/>
      <c r="C85" s="37"/>
      <c r="D85" s="241"/>
      <c r="E85" s="37"/>
      <c r="F85" s="37"/>
      <c r="G85" s="37"/>
      <c r="H85" s="240"/>
      <c r="I85" s="239"/>
      <c r="J85" s="238"/>
      <c r="K85" s="37"/>
      <c r="L85" s="37"/>
    </row>
    <row r="86" spans="1:13" s="245" customFormat="1" ht="28.5" customHeight="1" x14ac:dyDescent="0.25">
      <c r="A86" s="243"/>
      <c r="B86" s="242"/>
      <c r="C86" s="37"/>
      <c r="D86" s="241"/>
      <c r="E86" s="37"/>
      <c r="F86" s="37"/>
      <c r="G86" s="37"/>
      <c r="H86" s="240"/>
      <c r="I86" s="239"/>
      <c r="J86" s="238"/>
      <c r="K86" s="37"/>
      <c r="L86" s="37"/>
    </row>
    <row r="87" spans="1:13" s="245" customFormat="1" ht="25.5" customHeight="1" x14ac:dyDescent="0.25">
      <c r="A87" s="243"/>
      <c r="B87" s="242"/>
      <c r="C87" s="37"/>
      <c r="D87" s="241"/>
      <c r="E87" s="37"/>
      <c r="F87" s="37"/>
      <c r="G87" s="37"/>
      <c r="H87" s="240"/>
      <c r="I87" s="239"/>
      <c r="J87" s="238"/>
      <c r="K87" s="37"/>
      <c r="L87" s="37"/>
    </row>
    <row r="88" spans="1:13" s="245" customFormat="1" ht="15" x14ac:dyDescent="0.25">
      <c r="A88" s="243"/>
      <c r="B88" s="242"/>
      <c r="C88" s="37"/>
      <c r="D88" s="241"/>
      <c r="E88" s="37"/>
      <c r="F88" s="37"/>
      <c r="G88" s="37"/>
      <c r="H88" s="240"/>
      <c r="I88" s="239"/>
      <c r="J88" s="238"/>
      <c r="K88" s="37"/>
      <c r="L88" s="37"/>
    </row>
    <row r="89" spans="1:13" s="245" customFormat="1" ht="15" x14ac:dyDescent="0.25">
      <c r="A89" s="243"/>
      <c r="B89" s="242"/>
      <c r="C89" s="37"/>
      <c r="D89" s="241"/>
      <c r="E89" s="37"/>
      <c r="F89" s="37"/>
      <c r="G89" s="37"/>
      <c r="H89" s="240"/>
      <c r="I89" s="239"/>
      <c r="J89" s="238"/>
      <c r="K89" s="37"/>
      <c r="L89" s="37"/>
    </row>
    <row r="90" spans="1:13" s="245" customFormat="1" ht="15" x14ac:dyDescent="0.25">
      <c r="A90" s="243"/>
      <c r="B90" s="242"/>
      <c r="C90" s="37"/>
      <c r="D90" s="241"/>
      <c r="E90" s="37"/>
      <c r="F90" s="37"/>
      <c r="G90" s="37"/>
      <c r="H90" s="240"/>
      <c r="I90" s="239"/>
      <c r="J90" s="238"/>
      <c r="K90" s="37"/>
      <c r="L90" s="37"/>
    </row>
    <row r="91" spans="1:13" s="245" customFormat="1" ht="15" x14ac:dyDescent="0.25">
      <c r="A91" s="243"/>
      <c r="B91" s="242"/>
      <c r="C91" s="37"/>
      <c r="D91" s="241"/>
      <c r="E91" s="37"/>
      <c r="F91" s="37"/>
      <c r="G91" s="37"/>
      <c r="H91" s="240"/>
      <c r="I91" s="239"/>
      <c r="J91" s="238"/>
      <c r="K91" s="37"/>
      <c r="L91" s="37"/>
    </row>
    <row r="92" spans="1:13" s="245" customFormat="1" ht="15" x14ac:dyDescent="0.25">
      <c r="A92" s="243"/>
      <c r="B92" s="242"/>
      <c r="C92" s="37"/>
      <c r="D92" s="241"/>
      <c r="E92" s="37"/>
      <c r="F92" s="37"/>
      <c r="G92" s="37"/>
      <c r="H92" s="240"/>
      <c r="I92" s="239"/>
      <c r="J92" s="238"/>
      <c r="K92" s="37"/>
      <c r="L92" s="37"/>
    </row>
    <row r="93" spans="1:13" s="245" customFormat="1" ht="15" x14ac:dyDescent="0.25">
      <c r="A93" s="243"/>
      <c r="B93" s="242"/>
      <c r="C93" s="37"/>
      <c r="D93" s="241"/>
      <c r="E93" s="37"/>
      <c r="F93" s="37"/>
      <c r="G93" s="37"/>
      <c r="H93" s="240"/>
      <c r="I93" s="239"/>
      <c r="J93" s="238"/>
      <c r="K93" s="37"/>
      <c r="L93" s="37"/>
    </row>
    <row r="94" spans="1:13" s="245" customFormat="1" ht="15" x14ac:dyDescent="0.25">
      <c r="A94" s="243"/>
      <c r="B94" s="242"/>
      <c r="C94" s="37"/>
      <c r="D94" s="241"/>
      <c r="E94" s="37"/>
      <c r="F94" s="37"/>
      <c r="G94" s="37"/>
      <c r="H94" s="240"/>
      <c r="I94" s="239"/>
      <c r="J94" s="238"/>
      <c r="K94" s="37"/>
      <c r="L94" s="37"/>
    </row>
    <row r="95" spans="1:13" s="245" customFormat="1" ht="15" x14ac:dyDescent="0.25">
      <c r="A95" s="243"/>
      <c r="B95" s="242"/>
      <c r="C95" s="37"/>
      <c r="D95" s="241"/>
      <c r="E95" s="37"/>
      <c r="F95" s="37"/>
      <c r="G95" s="37"/>
      <c r="H95" s="240"/>
      <c r="I95" s="239"/>
      <c r="J95" s="238"/>
      <c r="K95" s="37"/>
      <c r="L95" s="37"/>
    </row>
    <row r="96" spans="1:13" s="245" customFormat="1" ht="15" customHeight="1" x14ac:dyDescent="0.25">
      <c r="A96" s="243"/>
      <c r="B96" s="242"/>
      <c r="C96" s="37"/>
      <c r="D96" s="241"/>
      <c r="E96" s="37"/>
      <c r="F96" s="37"/>
      <c r="G96" s="37"/>
      <c r="H96" s="240"/>
      <c r="I96" s="239"/>
      <c r="J96" s="238"/>
      <c r="K96" s="37"/>
      <c r="L96" s="37"/>
      <c r="M96" s="40"/>
    </row>
    <row r="97" spans="1:13" s="40" customFormat="1" ht="15" x14ac:dyDescent="0.25">
      <c r="A97" s="243"/>
      <c r="B97" s="242"/>
      <c r="C97" s="37"/>
      <c r="D97" s="241"/>
      <c r="E97" s="37"/>
      <c r="F97" s="37"/>
      <c r="G97" s="37"/>
      <c r="H97" s="240"/>
      <c r="I97" s="239"/>
      <c r="J97" s="238"/>
      <c r="K97" s="37"/>
      <c r="L97" s="37"/>
      <c r="M97" s="246"/>
    </row>
    <row r="98" spans="1:13" s="246" customFormat="1" ht="15" x14ac:dyDescent="0.25">
      <c r="A98" s="243"/>
      <c r="B98" s="242"/>
      <c r="C98" s="37"/>
      <c r="D98" s="241"/>
      <c r="E98" s="37"/>
      <c r="F98" s="37"/>
      <c r="G98" s="37"/>
      <c r="H98" s="240"/>
      <c r="I98" s="239"/>
      <c r="J98" s="238"/>
      <c r="K98" s="37"/>
      <c r="L98" s="37"/>
    </row>
    <row r="99" spans="1:13" s="246" customFormat="1" ht="15" x14ac:dyDescent="0.25">
      <c r="A99" s="243"/>
      <c r="B99" s="242"/>
      <c r="C99" s="37"/>
      <c r="D99" s="241"/>
      <c r="E99" s="37"/>
      <c r="F99" s="37"/>
      <c r="G99" s="37"/>
      <c r="H99" s="240"/>
      <c r="I99" s="239"/>
      <c r="J99" s="238"/>
      <c r="K99" s="37"/>
      <c r="L99" s="37"/>
      <c r="M99" s="245"/>
    </row>
    <row r="100" spans="1:13" s="245" customFormat="1" ht="25.5" customHeight="1" x14ac:dyDescent="0.25">
      <c r="A100" s="243"/>
      <c r="B100" s="242"/>
      <c r="C100" s="37"/>
      <c r="D100" s="241"/>
      <c r="E100" s="37"/>
      <c r="F100" s="37"/>
      <c r="G100" s="37"/>
      <c r="H100" s="240"/>
      <c r="I100" s="239"/>
      <c r="J100" s="238"/>
      <c r="K100" s="37"/>
      <c r="L100" s="37"/>
    </row>
    <row r="101" spans="1:13" s="245" customFormat="1" ht="15" x14ac:dyDescent="0.25">
      <c r="A101" s="243"/>
      <c r="B101" s="242"/>
      <c r="C101" s="37"/>
      <c r="D101" s="241"/>
      <c r="E101" s="37"/>
      <c r="F101" s="37"/>
      <c r="G101" s="37"/>
      <c r="H101" s="240"/>
      <c r="I101" s="239"/>
      <c r="J101" s="238"/>
      <c r="K101" s="37"/>
      <c r="L101" s="37"/>
    </row>
    <row r="102" spans="1:13" s="245" customFormat="1" ht="15" x14ac:dyDescent="0.25">
      <c r="A102" s="243"/>
      <c r="B102" s="242"/>
      <c r="C102" s="37"/>
      <c r="D102" s="241"/>
      <c r="E102" s="37"/>
      <c r="F102" s="37"/>
      <c r="G102" s="37"/>
      <c r="H102" s="240"/>
      <c r="I102" s="239"/>
      <c r="J102" s="238"/>
      <c r="K102" s="37"/>
      <c r="L102" s="37"/>
    </row>
    <row r="103" spans="1:13" s="245" customFormat="1" ht="15" x14ac:dyDescent="0.25">
      <c r="A103" s="243"/>
      <c r="B103" s="242"/>
      <c r="C103" s="37"/>
      <c r="D103" s="241"/>
      <c r="E103" s="37"/>
      <c r="F103" s="37"/>
      <c r="G103" s="37"/>
      <c r="H103" s="240"/>
      <c r="I103" s="239"/>
      <c r="J103" s="238"/>
      <c r="K103" s="37"/>
      <c r="L103" s="37"/>
    </row>
    <row r="104" spans="1:13" s="245" customFormat="1" ht="15" x14ac:dyDescent="0.25">
      <c r="A104" s="243"/>
      <c r="B104" s="242"/>
      <c r="C104" s="37"/>
      <c r="D104" s="241"/>
      <c r="E104" s="37"/>
      <c r="F104" s="37"/>
      <c r="G104" s="37"/>
      <c r="H104" s="240"/>
      <c r="I104" s="239"/>
      <c r="J104" s="238"/>
      <c r="K104" s="37"/>
      <c r="L104" s="37"/>
    </row>
    <row r="105" spans="1:13" s="245" customFormat="1" ht="15" x14ac:dyDescent="0.25">
      <c r="A105" s="243"/>
      <c r="B105" s="242"/>
      <c r="C105" s="37"/>
      <c r="D105" s="241"/>
      <c r="E105" s="37"/>
      <c r="F105" s="37"/>
      <c r="G105" s="37"/>
      <c r="H105" s="240"/>
      <c r="I105" s="239"/>
      <c r="J105" s="238"/>
      <c r="K105" s="37"/>
      <c r="L105" s="37"/>
    </row>
    <row r="106" spans="1:13" s="245" customFormat="1" ht="15" x14ac:dyDescent="0.25">
      <c r="A106" s="243"/>
      <c r="B106" s="242"/>
      <c r="C106" s="37"/>
      <c r="D106" s="241"/>
      <c r="E106" s="37"/>
      <c r="F106" s="37"/>
      <c r="G106" s="37"/>
      <c r="H106" s="240"/>
      <c r="I106" s="239"/>
      <c r="J106" s="238"/>
      <c r="K106" s="37"/>
      <c r="L106" s="37"/>
    </row>
    <row r="107" spans="1:13" s="245" customFormat="1" ht="15" x14ac:dyDescent="0.25">
      <c r="A107" s="243"/>
      <c r="B107" s="242"/>
      <c r="C107" s="37"/>
      <c r="D107" s="241"/>
      <c r="E107" s="37"/>
      <c r="F107" s="37"/>
      <c r="G107" s="37"/>
      <c r="H107" s="240"/>
      <c r="I107" s="239"/>
      <c r="J107" s="238"/>
      <c r="K107" s="37"/>
      <c r="L107" s="37"/>
    </row>
    <row r="108" spans="1:13" s="245" customFormat="1" ht="15" x14ac:dyDescent="0.25">
      <c r="A108" s="243"/>
      <c r="B108" s="242"/>
      <c r="C108" s="37"/>
      <c r="D108" s="241"/>
      <c r="E108" s="37"/>
      <c r="F108" s="37"/>
      <c r="G108" s="37"/>
      <c r="H108" s="240"/>
      <c r="I108" s="239"/>
      <c r="J108" s="238"/>
      <c r="K108" s="37"/>
      <c r="L108" s="37"/>
    </row>
    <row r="109" spans="1:13" s="245" customFormat="1" ht="15" customHeight="1" x14ac:dyDescent="0.25">
      <c r="A109" s="243"/>
      <c r="B109" s="242"/>
      <c r="C109" s="37"/>
      <c r="D109" s="241"/>
      <c r="E109" s="37"/>
      <c r="F109" s="37"/>
      <c r="G109" s="37"/>
      <c r="H109" s="240"/>
      <c r="I109" s="239"/>
      <c r="J109" s="238"/>
      <c r="K109" s="37"/>
      <c r="L109" s="37"/>
    </row>
    <row r="110" spans="1:13" s="245" customFormat="1" ht="15" customHeight="1" x14ac:dyDescent="0.25">
      <c r="A110" s="243"/>
      <c r="B110" s="242"/>
      <c r="C110" s="37"/>
      <c r="D110" s="241"/>
      <c r="E110" s="37"/>
      <c r="F110" s="37"/>
      <c r="G110" s="37"/>
      <c r="H110" s="240"/>
      <c r="I110" s="239"/>
      <c r="J110" s="238"/>
      <c r="K110" s="37"/>
      <c r="L110" s="37"/>
    </row>
    <row r="111" spans="1:13" s="245" customFormat="1" ht="15" x14ac:dyDescent="0.25">
      <c r="A111" s="243"/>
      <c r="B111" s="242"/>
      <c r="C111" s="37"/>
      <c r="D111" s="241"/>
      <c r="E111" s="37"/>
      <c r="F111" s="37"/>
      <c r="G111" s="37"/>
      <c r="H111" s="240"/>
      <c r="I111" s="239"/>
      <c r="J111" s="238"/>
      <c r="K111" s="37"/>
      <c r="L111" s="37"/>
      <c r="M111" s="40"/>
    </row>
    <row r="112" spans="1:13" s="40" customFormat="1" ht="15" x14ac:dyDescent="0.25">
      <c r="A112" s="243"/>
      <c r="B112" s="242"/>
      <c r="C112" s="37"/>
      <c r="D112" s="241"/>
      <c r="E112" s="37"/>
      <c r="F112" s="37"/>
      <c r="G112" s="37"/>
      <c r="H112" s="240"/>
      <c r="I112" s="239"/>
      <c r="J112" s="238"/>
      <c r="K112" s="37"/>
      <c r="L112" s="37"/>
      <c r="M112" s="245"/>
    </row>
    <row r="113" spans="1:12" s="245" customFormat="1" ht="15" x14ac:dyDescent="0.25">
      <c r="A113" s="243"/>
      <c r="B113" s="242"/>
      <c r="C113" s="37"/>
      <c r="D113" s="241"/>
      <c r="E113" s="37"/>
      <c r="F113" s="37"/>
      <c r="G113" s="37"/>
      <c r="H113" s="240"/>
      <c r="I113" s="239"/>
      <c r="J113" s="238"/>
      <c r="K113" s="37"/>
      <c r="L113" s="37"/>
    </row>
    <row r="114" spans="1:12" s="245" customFormat="1" ht="15" x14ac:dyDescent="0.25">
      <c r="A114" s="243"/>
      <c r="B114" s="242"/>
      <c r="C114" s="37"/>
      <c r="D114" s="241"/>
      <c r="E114" s="37"/>
      <c r="F114" s="37"/>
      <c r="G114" s="37"/>
      <c r="H114" s="240"/>
      <c r="I114" s="239"/>
      <c r="J114" s="238"/>
      <c r="K114" s="37"/>
      <c r="L114" s="37"/>
    </row>
    <row r="115" spans="1:12" s="245" customFormat="1" ht="15" customHeight="1" x14ac:dyDescent="0.25">
      <c r="A115" s="243"/>
      <c r="B115" s="242"/>
      <c r="C115" s="37"/>
      <c r="D115" s="241"/>
      <c r="E115" s="37"/>
      <c r="F115" s="37"/>
      <c r="G115" s="37"/>
      <c r="H115" s="240"/>
      <c r="I115" s="239"/>
      <c r="J115" s="238"/>
      <c r="K115" s="37"/>
      <c r="L115" s="37"/>
    </row>
    <row r="116" spans="1:12" s="245" customFormat="1" ht="15" x14ac:dyDescent="0.25">
      <c r="A116" s="243"/>
      <c r="B116" s="242"/>
      <c r="C116" s="37"/>
      <c r="D116" s="241"/>
      <c r="E116" s="37"/>
      <c r="F116" s="37"/>
      <c r="G116" s="37"/>
      <c r="H116" s="240"/>
      <c r="I116" s="239"/>
      <c r="J116" s="238"/>
      <c r="K116" s="37"/>
      <c r="L116" s="37"/>
    </row>
    <row r="117" spans="1:12" s="245" customFormat="1" ht="25.5" customHeight="1" x14ac:dyDescent="0.25">
      <c r="A117" s="243"/>
      <c r="B117" s="242"/>
      <c r="C117" s="37"/>
      <c r="D117" s="241"/>
      <c r="E117" s="37"/>
      <c r="F117" s="37"/>
      <c r="G117" s="37"/>
      <c r="H117" s="240"/>
      <c r="I117" s="239"/>
      <c r="J117" s="238"/>
      <c r="K117" s="37"/>
      <c r="L117" s="37"/>
    </row>
    <row r="118" spans="1:12" s="245" customFormat="1" ht="15" x14ac:dyDescent="0.25">
      <c r="A118" s="243"/>
      <c r="B118" s="242"/>
      <c r="C118" s="37"/>
      <c r="D118" s="241"/>
      <c r="E118" s="37"/>
      <c r="F118" s="37"/>
      <c r="G118" s="37"/>
      <c r="H118" s="240"/>
      <c r="I118" s="239"/>
      <c r="J118" s="238"/>
      <c r="K118" s="37"/>
      <c r="L118" s="37"/>
    </row>
    <row r="119" spans="1:12" s="245" customFormat="1" ht="15" x14ac:dyDescent="0.25">
      <c r="A119" s="243"/>
      <c r="B119" s="242"/>
      <c r="C119" s="37"/>
      <c r="D119" s="241"/>
      <c r="E119" s="37"/>
      <c r="F119" s="37"/>
      <c r="G119" s="37"/>
      <c r="H119" s="240"/>
      <c r="I119" s="239"/>
      <c r="J119" s="238"/>
      <c r="K119" s="37"/>
      <c r="L119" s="37"/>
    </row>
    <row r="120" spans="1:12" s="245" customFormat="1" ht="15" x14ac:dyDescent="0.25">
      <c r="A120" s="243"/>
      <c r="B120" s="242"/>
      <c r="C120" s="37"/>
      <c r="D120" s="241"/>
      <c r="E120" s="37"/>
      <c r="F120" s="37"/>
      <c r="G120" s="37"/>
      <c r="H120" s="240"/>
      <c r="I120" s="239"/>
      <c r="J120" s="238"/>
      <c r="K120" s="37"/>
      <c r="L120" s="37"/>
    </row>
    <row r="121" spans="1:12" s="245" customFormat="1" ht="41.25" customHeight="1" x14ac:dyDescent="0.25">
      <c r="A121" s="243"/>
      <c r="B121" s="242"/>
      <c r="C121" s="37"/>
      <c r="D121" s="241"/>
      <c r="E121" s="37"/>
      <c r="F121" s="37"/>
      <c r="G121" s="37"/>
      <c r="H121" s="240"/>
      <c r="I121" s="239"/>
      <c r="J121" s="238"/>
      <c r="K121" s="37"/>
      <c r="L121" s="37"/>
    </row>
    <row r="122" spans="1:12" s="245" customFormat="1" ht="15" x14ac:dyDescent="0.25">
      <c r="A122" s="243"/>
      <c r="B122" s="242"/>
      <c r="C122" s="37"/>
      <c r="D122" s="241"/>
      <c r="E122" s="37"/>
      <c r="F122" s="37"/>
      <c r="G122" s="37"/>
      <c r="H122" s="240"/>
      <c r="I122" s="239"/>
      <c r="J122" s="238"/>
      <c r="K122" s="37"/>
      <c r="L122" s="37"/>
    </row>
    <row r="123" spans="1:12" s="245" customFormat="1" ht="15" x14ac:dyDescent="0.25">
      <c r="A123" s="243"/>
      <c r="B123" s="242"/>
      <c r="C123" s="37"/>
      <c r="D123" s="241"/>
      <c r="E123" s="37"/>
      <c r="F123" s="37"/>
      <c r="G123" s="37"/>
      <c r="H123" s="240"/>
      <c r="I123" s="239"/>
      <c r="J123" s="238"/>
      <c r="K123" s="37"/>
      <c r="L123" s="37"/>
    </row>
    <row r="124" spans="1:12" s="245" customFormat="1" ht="15" x14ac:dyDescent="0.25">
      <c r="A124" s="243"/>
      <c r="B124" s="242"/>
      <c r="C124" s="37"/>
      <c r="D124" s="241"/>
      <c r="E124" s="37"/>
      <c r="F124" s="37"/>
      <c r="G124" s="37"/>
      <c r="H124" s="240"/>
      <c r="I124" s="239"/>
      <c r="J124" s="238"/>
      <c r="K124" s="37"/>
      <c r="L124" s="37"/>
    </row>
    <row r="125" spans="1:12" s="245" customFormat="1" ht="15" x14ac:dyDescent="0.25">
      <c r="A125" s="243"/>
      <c r="B125" s="242"/>
      <c r="C125" s="37"/>
      <c r="D125" s="241"/>
      <c r="E125" s="37"/>
      <c r="F125" s="37"/>
      <c r="G125" s="37"/>
      <c r="H125" s="240"/>
      <c r="I125" s="239"/>
      <c r="J125" s="238"/>
      <c r="K125" s="37"/>
      <c r="L125" s="37"/>
    </row>
    <row r="126" spans="1:12" s="245" customFormat="1" ht="15" x14ac:dyDescent="0.25">
      <c r="A126" s="243"/>
      <c r="B126" s="242"/>
      <c r="C126" s="37"/>
      <c r="D126" s="241"/>
      <c r="E126" s="37"/>
      <c r="F126" s="37"/>
      <c r="G126" s="37"/>
      <c r="H126" s="240"/>
      <c r="I126" s="239"/>
      <c r="J126" s="238"/>
      <c r="K126" s="37"/>
      <c r="L126" s="37"/>
    </row>
    <row r="127" spans="1:12" s="245" customFormat="1" ht="15" x14ac:dyDescent="0.25">
      <c r="A127" s="243"/>
      <c r="B127" s="242"/>
      <c r="C127" s="37"/>
      <c r="D127" s="241"/>
      <c r="E127" s="37"/>
      <c r="F127" s="37"/>
      <c r="G127" s="37"/>
      <c r="H127" s="240"/>
      <c r="I127" s="239"/>
      <c r="J127" s="238"/>
      <c r="K127" s="37"/>
      <c r="L127" s="37"/>
    </row>
    <row r="128" spans="1:12" s="245" customFormat="1" ht="15" x14ac:dyDescent="0.25">
      <c r="A128" s="243"/>
      <c r="B128" s="242"/>
      <c r="C128" s="37"/>
      <c r="D128" s="241"/>
      <c r="E128" s="37"/>
      <c r="F128" s="37"/>
      <c r="G128" s="37"/>
      <c r="H128" s="240"/>
      <c r="I128" s="239"/>
      <c r="J128" s="238"/>
      <c r="K128" s="37"/>
      <c r="L128" s="37"/>
    </row>
    <row r="129" spans="1:13" s="245" customFormat="1" ht="15" x14ac:dyDescent="0.25">
      <c r="A129" s="243"/>
      <c r="B129" s="242"/>
      <c r="C129" s="37"/>
      <c r="D129" s="241"/>
      <c r="E129" s="37"/>
      <c r="F129" s="37"/>
      <c r="G129" s="37"/>
      <c r="H129" s="240"/>
      <c r="I129" s="239"/>
      <c r="J129" s="238"/>
      <c r="K129" s="37"/>
      <c r="L129" s="37"/>
    </row>
    <row r="130" spans="1:13" s="245" customFormat="1" ht="37.5" customHeight="1" x14ac:dyDescent="0.25">
      <c r="A130" s="243"/>
      <c r="B130" s="242"/>
      <c r="C130" s="37"/>
      <c r="D130" s="241"/>
      <c r="E130" s="37"/>
      <c r="F130" s="37"/>
      <c r="G130" s="37"/>
      <c r="H130" s="240"/>
      <c r="I130" s="239"/>
      <c r="J130" s="238"/>
      <c r="K130" s="37"/>
      <c r="L130" s="37"/>
    </row>
    <row r="131" spans="1:13" s="245" customFormat="1" ht="24.75" customHeight="1" x14ac:dyDescent="0.25">
      <c r="A131" s="243"/>
      <c r="B131" s="242"/>
      <c r="C131" s="37"/>
      <c r="D131" s="241"/>
      <c r="E131" s="37"/>
      <c r="F131" s="37"/>
      <c r="G131" s="37"/>
      <c r="H131" s="240"/>
      <c r="I131" s="239"/>
      <c r="J131" s="238"/>
      <c r="K131" s="37"/>
      <c r="L131" s="37"/>
    </row>
    <row r="132" spans="1:13" s="245" customFormat="1" ht="15" x14ac:dyDescent="0.25">
      <c r="A132" s="243"/>
      <c r="B132" s="242"/>
      <c r="C132" s="37"/>
      <c r="D132" s="241"/>
      <c r="E132" s="37"/>
      <c r="F132" s="37"/>
      <c r="G132" s="37"/>
      <c r="H132" s="240"/>
      <c r="I132" s="239"/>
      <c r="J132" s="238"/>
      <c r="K132" s="37"/>
      <c r="L132" s="37"/>
    </row>
    <row r="133" spans="1:13" s="245" customFormat="1" ht="15" x14ac:dyDescent="0.25">
      <c r="A133" s="243"/>
      <c r="B133" s="242"/>
      <c r="C133" s="37"/>
      <c r="D133" s="241"/>
      <c r="E133" s="37"/>
      <c r="F133" s="37"/>
      <c r="G133" s="37"/>
      <c r="H133" s="240"/>
      <c r="I133" s="239"/>
      <c r="J133" s="238"/>
      <c r="K133" s="37"/>
      <c r="L133" s="37"/>
      <c r="M133" s="244"/>
    </row>
    <row r="134" spans="1:13" s="244" customFormat="1" ht="15" x14ac:dyDescent="0.2">
      <c r="A134" s="243"/>
      <c r="B134" s="242"/>
      <c r="C134" s="37"/>
      <c r="D134" s="241"/>
      <c r="E134" s="37"/>
      <c r="F134" s="37"/>
      <c r="G134" s="37"/>
      <c r="H134" s="240"/>
      <c r="I134" s="239"/>
      <c r="J134" s="238"/>
      <c r="K134" s="37"/>
      <c r="L134" s="37"/>
    </row>
    <row r="135" spans="1:13" s="244" customFormat="1" ht="20.25" customHeight="1" x14ac:dyDescent="0.2">
      <c r="A135" s="243"/>
      <c r="B135" s="242"/>
      <c r="C135" s="37"/>
      <c r="D135" s="241"/>
      <c r="E135" s="37"/>
      <c r="F135" s="37"/>
      <c r="G135" s="37"/>
      <c r="H135" s="240"/>
      <c r="I135" s="239"/>
      <c r="J135" s="238"/>
      <c r="K135" s="37"/>
      <c r="L135" s="37"/>
    </row>
    <row r="136" spans="1:13" s="244" customFormat="1" ht="30.75" customHeight="1" x14ac:dyDescent="0.2">
      <c r="A136" s="243"/>
      <c r="B136" s="242"/>
      <c r="C136" s="37"/>
      <c r="D136" s="241"/>
      <c r="E136" s="37"/>
      <c r="F136" s="37"/>
      <c r="G136" s="37"/>
      <c r="H136" s="240"/>
      <c r="I136" s="239"/>
      <c r="J136" s="238"/>
      <c r="K136" s="37"/>
      <c r="L136" s="37"/>
      <c r="M136" s="37"/>
    </row>
  </sheetData>
  <mergeCells count="34">
    <mergeCell ref="A6:B6"/>
    <mergeCell ref="F47:H47"/>
    <mergeCell ref="A21:L21"/>
    <mergeCell ref="B35:C35"/>
    <mergeCell ref="F35:H35"/>
    <mergeCell ref="B37:D38"/>
    <mergeCell ref="C39:D39"/>
    <mergeCell ref="F41:H41"/>
    <mergeCell ref="A26:A27"/>
    <mergeCell ref="B26:B27"/>
    <mergeCell ref="C26:C27"/>
    <mergeCell ref="I16:I19"/>
    <mergeCell ref="J16:J19"/>
    <mergeCell ref="K16:K19"/>
    <mergeCell ref="L16:L19"/>
    <mergeCell ref="F43:H43"/>
    <mergeCell ref="F45:H45"/>
    <mergeCell ref="C16:C19"/>
    <mergeCell ref="D16:D19"/>
    <mergeCell ref="E16:E19"/>
    <mergeCell ref="F16:F19"/>
    <mergeCell ref="G16:G19"/>
    <mergeCell ref="H16:H19"/>
    <mergeCell ref="D26:D27"/>
    <mergeCell ref="I15:L15"/>
    <mergeCell ref="I14:L14"/>
    <mergeCell ref="A10:L10"/>
    <mergeCell ref="A12:L12"/>
    <mergeCell ref="G14:H14"/>
    <mergeCell ref="B14:F14"/>
    <mergeCell ref="A15:A19"/>
    <mergeCell ref="B15:B19"/>
    <mergeCell ref="C15:D15"/>
    <mergeCell ref="E15:H1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96" fitToHeight="7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P39"/>
  <sheetViews>
    <sheetView showGridLines="0" view="pageBreakPreview" topLeftCell="A16" zoomScaleSheetLayoutView="100" workbookViewId="0">
      <selection activeCell="A16" sqref="A16:XFD25"/>
    </sheetView>
  </sheetViews>
  <sheetFormatPr defaultRowHeight="15.75" x14ac:dyDescent="0.25"/>
  <cols>
    <col min="1" max="1" width="5.28515625" style="25" customWidth="1"/>
    <col min="2" max="2" width="31.7109375" style="25" customWidth="1"/>
    <col min="3" max="3" width="9.7109375" style="25" customWidth="1"/>
    <col min="4" max="4" width="8" style="25" customWidth="1"/>
    <col min="5" max="5" width="17.5703125" style="25" customWidth="1"/>
    <col min="6" max="6" width="8.85546875" style="25" customWidth="1"/>
    <col min="7" max="7" width="8.140625" style="25" customWidth="1"/>
    <col min="8" max="8" width="16.28515625" style="25" customWidth="1"/>
    <col min="9" max="9" width="38.42578125" style="25" customWidth="1"/>
    <col min="10" max="10" width="9.5703125" style="25" customWidth="1"/>
    <col min="11" max="11" width="8.42578125" style="86" bestFit="1" customWidth="1"/>
    <col min="12" max="12" width="16.140625" style="25" customWidth="1"/>
    <col min="13" max="16384" width="9.140625" style="25"/>
  </cols>
  <sheetData>
    <row r="1" spans="1:16" x14ac:dyDescent="0.25">
      <c r="L1" s="120"/>
    </row>
    <row r="2" spans="1:16" x14ac:dyDescent="0.25">
      <c r="A2" s="121"/>
      <c r="B2" s="88"/>
      <c r="C2" s="89"/>
      <c r="D2" s="416"/>
      <c r="E2" s="416"/>
      <c r="F2" s="83"/>
      <c r="G2" s="83"/>
      <c r="H2" s="84"/>
      <c r="J2" s="91"/>
      <c r="K2" s="414" t="s">
        <v>23</v>
      </c>
      <c r="L2" s="414"/>
    </row>
    <row r="3" spans="1:16" x14ac:dyDescent="0.25">
      <c r="A3" s="122"/>
      <c r="B3" s="92"/>
      <c r="C3" s="89"/>
      <c r="D3" s="117"/>
      <c r="F3" s="93"/>
      <c r="G3" s="93"/>
      <c r="H3" s="93"/>
      <c r="J3" s="93"/>
      <c r="K3" s="93"/>
      <c r="L3" s="123" t="s">
        <v>66</v>
      </c>
    </row>
    <row r="4" spans="1:16" x14ac:dyDescent="0.25">
      <c r="A4" s="122"/>
      <c r="B4" s="94"/>
      <c r="C4" s="89"/>
      <c r="D4" s="117"/>
      <c r="E4" s="117"/>
      <c r="F4" s="83"/>
      <c r="G4" s="83"/>
      <c r="H4" s="84"/>
      <c r="I4" s="87"/>
      <c r="J4" s="90"/>
      <c r="K4" s="95"/>
      <c r="L4" s="123" t="s">
        <v>56</v>
      </c>
      <c r="P4" s="81"/>
    </row>
    <row r="5" spans="1:16" x14ac:dyDescent="0.25">
      <c r="A5" s="122"/>
      <c r="B5" s="96"/>
      <c r="C5" s="89"/>
      <c r="D5" s="117"/>
      <c r="E5" s="117"/>
      <c r="F5" s="83"/>
      <c r="G5" s="83"/>
      <c r="H5" s="84"/>
      <c r="J5" s="112"/>
      <c r="K5" s="112"/>
      <c r="L5" s="123" t="s">
        <v>65</v>
      </c>
      <c r="P5" s="81"/>
    </row>
    <row r="6" spans="1:16" x14ac:dyDescent="0.25">
      <c r="A6" s="122"/>
      <c r="F6" s="82"/>
      <c r="G6" s="83"/>
      <c r="H6" s="84"/>
      <c r="J6" s="113"/>
      <c r="K6" s="113"/>
      <c r="L6" s="111" t="s">
        <v>64</v>
      </c>
      <c r="N6" s="97"/>
    </row>
    <row r="7" spans="1:16" x14ac:dyDescent="0.25">
      <c r="A7" s="87"/>
      <c r="C7" s="87"/>
      <c r="D7" s="117"/>
      <c r="E7" s="117"/>
      <c r="F7" s="83"/>
      <c r="G7" s="83"/>
      <c r="H7" s="84"/>
      <c r="I7" s="87"/>
      <c r="J7" s="98"/>
      <c r="K7" s="99"/>
      <c r="L7" s="100"/>
    </row>
    <row r="8" spans="1:16" ht="9" customHeight="1" x14ac:dyDescent="0.25">
      <c r="A8" s="87"/>
      <c r="C8" s="87"/>
      <c r="D8" s="117"/>
      <c r="E8" s="117"/>
      <c r="F8" s="83"/>
      <c r="G8" s="83"/>
      <c r="H8" s="84"/>
      <c r="I8" s="87"/>
      <c r="J8" s="98"/>
      <c r="K8" s="99"/>
      <c r="L8" s="100"/>
    </row>
    <row r="9" spans="1:16" x14ac:dyDescent="0.25">
      <c r="A9" s="339" t="s">
        <v>67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</row>
    <row r="10" spans="1:16" x14ac:dyDescent="0.25">
      <c r="A10" s="417" t="s">
        <v>70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N10" s="97"/>
    </row>
    <row r="11" spans="1:16" ht="17.25" customHeight="1" x14ac:dyDescent="0.35">
      <c r="E11" s="136"/>
      <c r="F11" s="136"/>
      <c r="G11" s="110" t="s">
        <v>54</v>
      </c>
      <c r="H11" s="136"/>
      <c r="K11" s="25"/>
      <c r="N11" s="97"/>
    </row>
    <row r="12" spans="1:16" x14ac:dyDescent="0.25">
      <c r="J12" s="101" t="s">
        <v>71</v>
      </c>
      <c r="K12" s="102"/>
      <c r="N12" s="97"/>
    </row>
    <row r="13" spans="1:16" x14ac:dyDescent="0.25">
      <c r="A13" s="415" t="s">
        <v>0</v>
      </c>
      <c r="B13" s="415" t="s">
        <v>1</v>
      </c>
      <c r="C13" s="415" t="s">
        <v>2</v>
      </c>
      <c r="D13" s="415"/>
      <c r="E13" s="415" t="s">
        <v>3</v>
      </c>
      <c r="F13" s="415"/>
      <c r="G13" s="415"/>
      <c r="H13" s="415"/>
      <c r="I13" s="415" t="s">
        <v>4</v>
      </c>
      <c r="J13" s="415"/>
      <c r="K13" s="415"/>
      <c r="L13" s="415"/>
    </row>
    <row r="14" spans="1:16" ht="63" x14ac:dyDescent="0.25">
      <c r="A14" s="415"/>
      <c r="B14" s="415"/>
      <c r="C14" s="114" t="s">
        <v>5</v>
      </c>
      <c r="D14" s="114" t="s">
        <v>6</v>
      </c>
      <c r="E14" s="114" t="s">
        <v>7</v>
      </c>
      <c r="F14" s="114" t="s">
        <v>5</v>
      </c>
      <c r="G14" s="114" t="s">
        <v>6</v>
      </c>
      <c r="H14" s="103" t="s">
        <v>9</v>
      </c>
      <c r="I14" s="114" t="s">
        <v>7</v>
      </c>
      <c r="J14" s="114" t="s">
        <v>5</v>
      </c>
      <c r="K14" s="114" t="s">
        <v>6</v>
      </c>
      <c r="L14" s="114" t="s">
        <v>8</v>
      </c>
    </row>
    <row r="15" spans="1:16" s="104" customFormat="1" x14ac:dyDescent="0.25">
      <c r="A15" s="115">
        <v>1</v>
      </c>
      <c r="B15" s="115">
        <v>2</v>
      </c>
      <c r="C15" s="115">
        <v>3</v>
      </c>
      <c r="D15" s="115">
        <v>4</v>
      </c>
      <c r="E15" s="115">
        <v>5</v>
      </c>
      <c r="F15" s="115">
        <v>6</v>
      </c>
      <c r="G15" s="115">
        <v>7</v>
      </c>
      <c r="H15" s="115">
        <v>8</v>
      </c>
      <c r="I15" s="115">
        <v>9</v>
      </c>
      <c r="J15" s="115">
        <v>10</v>
      </c>
      <c r="K15" s="116">
        <v>11</v>
      </c>
      <c r="L15" s="115">
        <v>12</v>
      </c>
      <c r="O15" s="127"/>
    </row>
    <row r="16" spans="1:16" s="104" customFormat="1" ht="48" customHeight="1" x14ac:dyDescent="0.25">
      <c r="A16" s="146">
        <v>1</v>
      </c>
      <c r="B16" s="135" t="s">
        <v>83</v>
      </c>
      <c r="C16" s="138" t="s">
        <v>72</v>
      </c>
      <c r="D16" s="138">
        <f>(((0.35*5*4.5)+(0.4*0.65*4.5))*2)/100</f>
        <v>0.18090000000000001</v>
      </c>
      <c r="E16" s="133"/>
      <c r="F16" s="133"/>
      <c r="G16" s="133"/>
      <c r="H16" s="133"/>
      <c r="I16" s="115"/>
      <c r="J16" s="115"/>
      <c r="K16" s="116"/>
      <c r="L16" s="115"/>
      <c r="O16" s="127"/>
    </row>
    <row r="17" spans="1:16" s="104" customFormat="1" ht="47.25" x14ac:dyDescent="0.25">
      <c r="A17" s="146">
        <v>2</v>
      </c>
      <c r="B17" s="140" t="s">
        <v>82</v>
      </c>
      <c r="C17" s="141" t="s">
        <v>61</v>
      </c>
      <c r="D17" s="141">
        <f>(D16*100)*1.6</f>
        <v>28.944000000000003</v>
      </c>
      <c r="E17" s="133"/>
      <c r="F17" s="133"/>
      <c r="G17" s="133"/>
      <c r="H17" s="133"/>
      <c r="I17" s="115"/>
      <c r="J17" s="115"/>
      <c r="K17" s="116"/>
      <c r="L17" s="115"/>
      <c r="O17" s="127"/>
    </row>
    <row r="18" spans="1:16" s="104" customFormat="1" ht="31.5" x14ac:dyDescent="0.25">
      <c r="A18" s="146">
        <v>3</v>
      </c>
      <c r="B18" s="143" t="s">
        <v>73</v>
      </c>
      <c r="C18" s="138" t="s">
        <v>60</v>
      </c>
      <c r="D18" s="138">
        <f>((5*4.5)*2)/100</f>
        <v>0.45</v>
      </c>
      <c r="E18" s="129"/>
      <c r="F18" s="129"/>
      <c r="G18" s="129"/>
      <c r="H18" s="129"/>
      <c r="I18" s="132" t="s">
        <v>68</v>
      </c>
      <c r="J18" s="126" t="s">
        <v>35</v>
      </c>
      <c r="K18" s="126">
        <f>((D18*100)*0.15)*O18</f>
        <v>9.4499999999999993</v>
      </c>
      <c r="L18" s="126" t="s">
        <v>25</v>
      </c>
      <c r="N18" s="104" t="s">
        <v>84</v>
      </c>
      <c r="O18" s="127">
        <v>1.4</v>
      </c>
      <c r="P18" s="104" t="s">
        <v>35</v>
      </c>
    </row>
    <row r="19" spans="1:16" s="104" customFormat="1" ht="19.5" customHeight="1" x14ac:dyDescent="0.25">
      <c r="A19" s="405">
        <v>4</v>
      </c>
      <c r="B19" s="418" t="s">
        <v>85</v>
      </c>
      <c r="C19" s="412" t="s">
        <v>74</v>
      </c>
      <c r="D19" s="412">
        <f>(((0.4*4.5*1.4)+((O19*0.2)*2))*2)/100</f>
        <v>7.2400000000000006E-2</v>
      </c>
      <c r="E19" s="133"/>
      <c r="F19" s="133"/>
      <c r="G19" s="133"/>
      <c r="H19" s="133"/>
      <c r="I19" s="137" t="s">
        <v>69</v>
      </c>
      <c r="J19" s="129" t="s">
        <v>59</v>
      </c>
      <c r="K19" s="130">
        <f>D19*100</f>
        <v>7.24</v>
      </c>
      <c r="L19" s="126" t="s">
        <v>25</v>
      </c>
      <c r="N19" s="104" t="s">
        <v>76</v>
      </c>
      <c r="O19" s="127">
        <v>2.75</v>
      </c>
      <c r="P19" s="104" t="s">
        <v>58</v>
      </c>
    </row>
    <row r="20" spans="1:16" s="104" customFormat="1" ht="19.5" customHeight="1" x14ac:dyDescent="0.25">
      <c r="A20" s="406"/>
      <c r="B20" s="419"/>
      <c r="C20" s="421"/>
      <c r="D20" s="421"/>
      <c r="E20" s="133"/>
      <c r="F20" s="133"/>
      <c r="G20" s="133"/>
      <c r="H20" s="133"/>
      <c r="I20" s="132" t="s">
        <v>77</v>
      </c>
      <c r="J20" s="126" t="s">
        <v>35</v>
      </c>
      <c r="K20" s="126">
        <f>((129+144+90+120)*O20)/1000</f>
        <v>0.76217400000000002</v>
      </c>
      <c r="L20" s="126" t="s">
        <v>25</v>
      </c>
      <c r="O20" s="127">
        <v>1.5780000000000001</v>
      </c>
    </row>
    <row r="21" spans="1:16" s="104" customFormat="1" ht="19.5" customHeight="1" x14ac:dyDescent="0.25">
      <c r="A21" s="406"/>
      <c r="B21" s="419"/>
      <c r="C21" s="421"/>
      <c r="D21" s="421"/>
      <c r="E21" s="133"/>
      <c r="F21" s="133"/>
      <c r="G21" s="133"/>
      <c r="H21" s="133"/>
      <c r="I21" s="132" t="s">
        <v>75</v>
      </c>
      <c r="J21" s="126"/>
      <c r="K21" s="126"/>
      <c r="L21" s="126" t="s">
        <v>25</v>
      </c>
      <c r="O21" s="127"/>
    </row>
    <row r="22" spans="1:16" s="104" customFormat="1" ht="19.5" customHeight="1" x14ac:dyDescent="0.25">
      <c r="A22" s="407"/>
      <c r="B22" s="420"/>
      <c r="C22" s="413"/>
      <c r="D22" s="413"/>
      <c r="E22" s="133"/>
      <c r="F22" s="133"/>
      <c r="G22" s="133"/>
      <c r="H22" s="133"/>
      <c r="I22" s="132" t="s">
        <v>78</v>
      </c>
      <c r="J22" s="126" t="s">
        <v>35</v>
      </c>
      <c r="K22" s="126">
        <f>((0.25*0.25)*12)*0.0628</f>
        <v>4.7099999999999996E-2</v>
      </c>
      <c r="L22" s="126" t="s">
        <v>25</v>
      </c>
      <c r="O22" s="127"/>
    </row>
    <row r="23" spans="1:16" s="148" customFormat="1" ht="47.25" x14ac:dyDescent="0.25">
      <c r="A23" s="147">
        <v>5</v>
      </c>
      <c r="B23" s="155" t="s">
        <v>86</v>
      </c>
      <c r="C23" s="150" t="s">
        <v>60</v>
      </c>
      <c r="D23" s="142">
        <f>((((O19*4)+(0.2*5.1))+((1.4*4.5)*2)+(((0.4*1.4)*2)+(0.4*4.5)-((1.1*0.2)*2)))*2)/100</f>
        <v>0.54199999999999993</v>
      </c>
      <c r="E23" s="133"/>
      <c r="F23" s="133"/>
      <c r="G23" s="133"/>
      <c r="H23" s="133"/>
      <c r="I23" s="151" t="s">
        <v>87</v>
      </c>
      <c r="J23" s="134" t="s">
        <v>31</v>
      </c>
      <c r="K23" s="152">
        <f>(D23*100)*O23</f>
        <v>81.3</v>
      </c>
      <c r="L23" s="153" t="s">
        <v>25</v>
      </c>
      <c r="O23" s="127">
        <v>1.5</v>
      </c>
      <c r="P23" s="104" t="s">
        <v>88</v>
      </c>
    </row>
    <row r="24" spans="1:16" s="148" customFormat="1" ht="31.5" x14ac:dyDescent="0.25">
      <c r="A24" s="147">
        <v>6</v>
      </c>
      <c r="B24" s="149" t="s">
        <v>89</v>
      </c>
      <c r="C24" s="150" t="s">
        <v>60</v>
      </c>
      <c r="D24" s="142">
        <f>(5*(4.5-0.2*2)*2)/100</f>
        <v>0.41</v>
      </c>
      <c r="E24" s="133"/>
      <c r="F24" s="133"/>
      <c r="G24" s="133"/>
      <c r="H24" s="133"/>
      <c r="I24" s="132" t="s">
        <v>68</v>
      </c>
      <c r="J24" s="126" t="s">
        <v>35</v>
      </c>
      <c r="K24" s="126">
        <f>((D24*100)*0.45)*O24</f>
        <v>25.83</v>
      </c>
      <c r="L24" s="126" t="s">
        <v>25</v>
      </c>
      <c r="N24" s="104" t="s">
        <v>84</v>
      </c>
      <c r="O24" s="127">
        <v>1.4</v>
      </c>
      <c r="P24" s="104" t="s">
        <v>35</v>
      </c>
    </row>
    <row r="25" spans="1:16" s="104" customFormat="1" ht="78.75" x14ac:dyDescent="0.25">
      <c r="A25" s="154">
        <v>7</v>
      </c>
      <c r="B25" s="144" t="s">
        <v>90</v>
      </c>
      <c r="C25" s="139" t="s">
        <v>79</v>
      </c>
      <c r="D25" s="139">
        <f>((3*1.5*0.2)*3)/100</f>
        <v>2.7000000000000003E-2</v>
      </c>
      <c r="E25" s="145"/>
      <c r="F25" s="145"/>
      <c r="G25" s="145"/>
      <c r="H25" s="145"/>
      <c r="I25" s="131" t="s">
        <v>80</v>
      </c>
      <c r="J25" s="126" t="s">
        <v>10</v>
      </c>
      <c r="K25" s="126">
        <v>3</v>
      </c>
      <c r="L25" s="126" t="s">
        <v>81</v>
      </c>
      <c r="O25" s="127"/>
    </row>
    <row r="26" spans="1:16" s="104" customFormat="1" x14ac:dyDescent="0.25">
      <c r="A26" s="405">
        <v>8</v>
      </c>
      <c r="B26" s="408" t="s">
        <v>91</v>
      </c>
      <c r="C26" s="410" t="s">
        <v>60</v>
      </c>
      <c r="D26" s="412">
        <f>((5.1*4.5)*2)/100</f>
        <v>0.45899999999999996</v>
      </c>
      <c r="E26" s="145"/>
      <c r="F26" s="145"/>
      <c r="G26" s="145"/>
      <c r="H26" s="145"/>
      <c r="I26" s="137" t="s">
        <v>69</v>
      </c>
      <c r="J26" s="129" t="s">
        <v>59</v>
      </c>
      <c r="K26" s="130">
        <f>(D26*100)*0.15</f>
        <v>6.8849999999999998</v>
      </c>
      <c r="L26" s="126" t="s">
        <v>25</v>
      </c>
      <c r="O26" s="127"/>
    </row>
    <row r="27" spans="1:16" s="104" customFormat="1" x14ac:dyDescent="0.25">
      <c r="A27" s="407"/>
      <c r="B27" s="409"/>
      <c r="C27" s="411"/>
      <c r="D27" s="413"/>
      <c r="E27" s="145"/>
      <c r="F27" s="145"/>
      <c r="G27" s="145"/>
      <c r="H27" s="145"/>
      <c r="I27" s="132" t="s">
        <v>77</v>
      </c>
      <c r="J27" s="126" t="s">
        <v>35</v>
      </c>
      <c r="K27" s="126">
        <f>((230+225)*O27)/1000</f>
        <v>0.71799000000000002</v>
      </c>
      <c r="L27" s="126" t="s">
        <v>25</v>
      </c>
      <c r="O27" s="127">
        <v>1.5780000000000001</v>
      </c>
    </row>
    <row r="28" spans="1:16" x14ac:dyDescent="0.25">
      <c r="A28" s="85"/>
      <c r="B28" s="45"/>
      <c r="C28" s="46"/>
      <c r="D28" s="47"/>
      <c r="E28" s="48"/>
      <c r="F28" s="46"/>
      <c r="G28" s="47"/>
      <c r="H28" s="46"/>
      <c r="I28" s="48"/>
      <c r="J28" s="46"/>
      <c r="K28" s="47"/>
      <c r="L28" s="46"/>
    </row>
    <row r="29" spans="1:16" ht="15.75" hidden="1" customHeight="1" x14ac:dyDescent="0.25">
      <c r="A29" s="85"/>
      <c r="B29" s="119" t="s">
        <v>11</v>
      </c>
      <c r="C29" s="46"/>
      <c r="D29" s="47"/>
      <c r="E29" s="48"/>
      <c r="F29" s="46"/>
      <c r="G29" s="47"/>
      <c r="H29" s="46"/>
      <c r="I29" s="48"/>
      <c r="J29" s="46"/>
      <c r="K29" s="47"/>
      <c r="L29" s="46"/>
    </row>
    <row r="30" spans="1:16" ht="15.75" hidden="1" customHeight="1" x14ac:dyDescent="0.25">
      <c r="A30" s="85"/>
      <c r="B30" s="118"/>
      <c r="C30" s="46"/>
      <c r="D30" s="47"/>
      <c r="E30" s="48"/>
      <c r="F30" s="46"/>
      <c r="G30" s="47"/>
      <c r="H30" s="46"/>
      <c r="I30" s="48"/>
      <c r="J30" s="46"/>
      <c r="K30" s="47"/>
      <c r="L30" s="46"/>
    </row>
    <row r="31" spans="1:16" hidden="1" x14ac:dyDescent="0.25">
      <c r="A31" s="87"/>
      <c r="C31" s="87"/>
      <c r="D31" s="87"/>
      <c r="E31" s="87"/>
      <c r="F31" s="87"/>
      <c r="G31" s="87"/>
      <c r="H31" s="87"/>
      <c r="I31" s="106"/>
      <c r="K31" s="107"/>
      <c r="L31" s="87"/>
    </row>
    <row r="32" spans="1:16" x14ac:dyDescent="0.25">
      <c r="B32" s="124" t="s">
        <v>16</v>
      </c>
      <c r="C32" s="125"/>
      <c r="D32" s="125"/>
      <c r="E32" s="104" t="s">
        <v>17</v>
      </c>
    </row>
    <row r="33" spans="1:12" ht="14.25" customHeight="1" x14ac:dyDescent="0.25">
      <c r="B33" s="125"/>
      <c r="C33" s="125"/>
      <c r="D33" s="125"/>
    </row>
    <row r="34" spans="1:12" ht="15" customHeight="1" x14ac:dyDescent="0.25">
      <c r="A34" s="108"/>
      <c r="B34" s="25" t="s">
        <v>18</v>
      </c>
      <c r="C34" s="125"/>
      <c r="D34" s="125"/>
      <c r="F34" s="329" t="s">
        <v>19</v>
      </c>
      <c r="G34" s="329"/>
      <c r="H34" s="329"/>
      <c r="I34" s="128"/>
      <c r="J34" s="27" t="s">
        <v>62</v>
      </c>
      <c r="K34" s="39"/>
      <c r="L34" s="109"/>
    </row>
    <row r="35" spans="1:12" ht="15" customHeight="1" x14ac:dyDescent="0.25">
      <c r="A35" s="108"/>
      <c r="B35" s="125" t="s">
        <v>57</v>
      </c>
      <c r="C35" s="125"/>
      <c r="D35" s="125"/>
      <c r="L35" s="105"/>
    </row>
    <row r="36" spans="1:12" ht="15" customHeight="1" x14ac:dyDescent="0.25">
      <c r="A36" s="108"/>
      <c r="B36" s="125"/>
      <c r="C36" s="125"/>
      <c r="D36" s="125"/>
      <c r="F36" s="329" t="s">
        <v>22</v>
      </c>
      <c r="G36" s="329"/>
      <c r="H36" s="329"/>
      <c r="I36" s="28"/>
      <c r="J36" s="27" t="s">
        <v>26</v>
      </c>
      <c r="K36" s="41"/>
      <c r="L36" s="105"/>
    </row>
    <row r="37" spans="1:12" ht="15" customHeight="1" x14ac:dyDescent="0.25">
      <c r="A37" s="108"/>
      <c r="B37" s="125"/>
      <c r="C37" s="125"/>
      <c r="D37" s="125"/>
      <c r="L37" s="105"/>
    </row>
    <row r="38" spans="1:12" x14ac:dyDescent="0.25">
      <c r="A38" s="108"/>
      <c r="B38" s="328" t="s">
        <v>63</v>
      </c>
      <c r="C38" s="328"/>
      <c r="D38" s="328"/>
      <c r="F38" s="329" t="s">
        <v>92</v>
      </c>
      <c r="G38" s="329"/>
      <c r="H38" s="329"/>
      <c r="I38" s="28"/>
      <c r="J38" s="27" t="s">
        <v>93</v>
      </c>
      <c r="K38" s="41"/>
      <c r="L38" s="109"/>
    </row>
    <row r="39" spans="1:12" ht="15" customHeight="1" x14ac:dyDescent="0.25"/>
  </sheetData>
  <mergeCells count="21">
    <mergeCell ref="K2:L2"/>
    <mergeCell ref="I13:L13"/>
    <mergeCell ref="A9:L9"/>
    <mergeCell ref="F38:H38"/>
    <mergeCell ref="F34:H34"/>
    <mergeCell ref="B38:D38"/>
    <mergeCell ref="D2:E2"/>
    <mergeCell ref="A13:A14"/>
    <mergeCell ref="B13:B14"/>
    <mergeCell ref="C13:D13"/>
    <mergeCell ref="E13:H13"/>
    <mergeCell ref="A10:L10"/>
    <mergeCell ref="F36:H36"/>
    <mergeCell ref="B19:B22"/>
    <mergeCell ref="C19:C22"/>
    <mergeCell ref="D19:D22"/>
    <mergeCell ref="A19:A22"/>
    <mergeCell ref="A26:A27"/>
    <mergeCell ref="B26:B27"/>
    <mergeCell ref="C26:C27"/>
    <mergeCell ref="D26:D27"/>
  </mergeCells>
  <pageMargins left="0.7" right="0.47" top="0.75" bottom="0.75" header="0.3" footer="0.3"/>
  <pageSetup paperSize="9" scale="76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Мои данные</vt:lpstr>
      <vt:lpstr>17-01-20</vt:lpstr>
      <vt:lpstr> </vt:lpstr>
      <vt:lpstr>17-03-20</vt:lpstr>
      <vt:lpstr>1</vt:lpstr>
      <vt:lpstr>' '!Заголовки_для_печати</vt:lpstr>
      <vt:lpstr>'17-03-20'!Заголовки_для_печати</vt:lpstr>
      <vt:lpstr>' '!Область_печати</vt:lpstr>
      <vt:lpstr>'1'!Область_печати</vt:lpstr>
      <vt:lpstr>'17-01-20'!Область_печати</vt:lpstr>
      <vt:lpstr>'17-03-20'!Область_печати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2021-07-15T00:46:19Z</cp:lastPrinted>
  <dcterms:created xsi:type="dcterms:W3CDTF">2003-01-28T12:33:10Z</dcterms:created>
  <dcterms:modified xsi:type="dcterms:W3CDTF">2021-07-16T07:35:34Z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